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rederikshavn Spildevand AS (S025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11" l="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16" i="40" l="1"/>
  <c r="E12" i="40"/>
  <c r="C14" i="19" l="1"/>
  <c r="E28" i="32" l="1"/>
  <c r="E20" i="32" l="1"/>
  <c r="E12" i="32"/>
  <c r="E32" i="32" s="1"/>
  <c r="C30" i="2" s="1"/>
  <c r="E38" i="32" l="1"/>
  <c r="E16" i="27"/>
  <c r="E17" i="27" s="1"/>
  <c r="E30" i="11" l="1"/>
  <c r="E31" i="1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32" i="11" l="1"/>
  <c r="C10" i="37" s="1"/>
  <c r="C12" i="37" s="1"/>
  <c r="G32" i="11"/>
  <c r="C13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0" i="37"/>
  <c r="E12" i="37" s="1"/>
  <c r="E13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<sst xmlns="http://schemas.openxmlformats.org/spreadsheetml/2006/main" count="751" uniqueCount="289">
  <si>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</si>
  <si>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</si>
  <si>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</si>
  <si>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</si>
  <si>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</si>
  <si>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</si>
  <si>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</si>
  <si>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</si>
  <si>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</si>
  <si>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</si>
  <si>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</si>
  <si>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</si>
  <si>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</si>
  <si>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</si>
  <si>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</si>
  <si>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</si>
  <si>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</si>
  <si>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</si>
  <si>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</si>
  <si>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</si>
  <si>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</si>
  <si>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</si>
  <si>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</si>
  <si>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</si>
  <si>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</si>
  <si>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</si>
  <si>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</si>
  <si>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</si>
  <si>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</si>
  <si>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</si>
  <si>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</si>
  <si>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</si>
  <si>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</si>
  <si>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</si>
  <si>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</si>
  <si>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</si>
  <si>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</si>
  <si>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</si>
  <si>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</si>
  <si>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</si>
  <si>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</si>
  <si>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</si>
  <si>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</si>
  <si>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</si>
  <si>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</si>
  <si>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</si>
  <si>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</si>
  <si>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</si>
  <si>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</si>
  <si>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</si>
  <si>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</si>
  <si>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</si>
  <si>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</si>
  <si>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</si>
  <si>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</si>
  <si>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</si>
  <si>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</si>
  <si>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</si>
  <si>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</si>
  <si>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</si>
  <si>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</si>
  <si>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</si>
  <si>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</si>
  <si>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</si>
  <si>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</si>
  <si>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</si>
  <si>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</si>
  <si>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</si>
  <si>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</si>
  <si>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</si>
  <si>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</si>
  <si>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</si>
  <si>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</si>
  <si>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</si>
  <si>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</si>
  <si>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</si>
  <si>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</si>
  <si>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</si>
  <si>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</si>
  <si>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</si>
  <si>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</si>
  <si>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</si>
  <si>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</si>
  <si>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</si>
  <si>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</si>
  <si>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</si>
  <si>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</si>
  <si>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</si>
  <si>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</si>
  <si>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</si>
  <si>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</si>
  <si>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</si>
  <si>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</si>
  <si>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</si>
  <si>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</si>
  <si>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</si>
  <si>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</si>
  <si>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</si>
  <si>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</si>
  <si>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</si>
  <si>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</si>
  <si>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</si>
  <si>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</si>
  <si>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</si>
  <si>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</si>
  <si>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</si>
  <si>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</si>
  <si>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</si>
  <si>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</si>
  <si>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</si>
  <si>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</si>
  <si>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</si>
  <si>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</si>
  <si>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</si>
  <si>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</si>
  <si>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</si>
  <si>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</si>
  <si>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</si>
  <si>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</si>
  <si>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</si>
  <si>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</si>
  <si>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</si>
  <si>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</si>
  <si>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</si>
  <si>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</si>
  <si>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</si>
  <si>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</si>
  <si>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</si>
  <si>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</si>
  <si>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</si>
  <si>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</si>
  <si>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</si>
  <si>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</si>
  <si>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</si>
  <si>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</si>
  <si>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</si>
  <si>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</si>
  <si>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</si>
  <si>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</si>
  <si>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</si>
  <si>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</si>
  <si>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</si>
  <si>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</si>
  <si>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</si>
  <si>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</si>
  <si>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</si>
  <si>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</si>
  <si>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</si>
  <si>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</si>
  <si>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</si>
  <si>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</si>
  <si>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</si>
  <si>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</si>
  <si>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</si>
  <si>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</si>
  <si>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</si>
  <si>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</si>
  <si>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</si>
  <si>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</si>
  <si>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</si>
  <si>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</si>
  <si>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</si>
  <si>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</si>
  <si>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</si>
  <si>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</si>
  <si>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</si>
  <si>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</si>
  <si>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</si>
  <si>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</si>
  <si>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</si>
  <si>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</si>
  <si>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</si>
  <si>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</si>
  <si>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</si>
  <si>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</si>
  <si>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</si>
  <si>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</si>
  <si>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</si>
  <si>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</si>
  <si>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</si>
  <si>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</si>
  <si>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</si>
  <si>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</si>
  <si>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</si>
  <si>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</si>
  <si>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</si>
  <si>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</si>
  <si>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</si>
  <si>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</si>
  <si>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</si>
  <si>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</si>
  <si>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</si>
  <si>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</si>
  <si>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</si>
  <si>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</si>
  <si>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</si>
  <si>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</si>
  <si>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</si>
  <si>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</si>
  <si>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</si>
  <si>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</si>
  <si>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</si>
  <si>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</si>
  <si>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</si>
  <si>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</si>
  <si>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</si>
  <si>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</si>
  <si>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</si>
  <si>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</si>
  <si>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</si>
  <si>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</si>
  <si>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</si>
  <si>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</si>
  <si>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</si>
  <si>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</si>
  <si>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</si>
  <si>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</si>
  <si>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</si>
  <si>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</si>
  <si>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</si>
  <si>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</si>
  <si>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</si>
  <si>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</si>
  <si>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</si>
  <si>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</si>
  <si>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</si>
  <si>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</si>
  <si>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</si>
  <si>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</si>
  <si>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</si>
  <si>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</si>
  <si>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</si>
  <si>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</si>
  <si>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</si>
  <si>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</si>
  <si>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</si>
  <si>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</si>
  <si>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</si>
  <si>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</si>
  <si>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</si>
  <si>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</si>
  <si>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</si>
  <si>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</si>
  <si>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</si>
  <si>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</si>
  <si>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</si>
  <si>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</si>
  <si>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</si>
  <si>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</si>
  <si>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</si>
  <si>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</si>
  <si>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</si>
  <si>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</si>
  <si>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</si>
  <si>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</si>
  <si>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</si>
  <si>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</si>
  <si>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</si>
  <si>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</si>
  <si>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</si>
  <si>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</si>
  <si>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</si>
  <si>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</si>
  <si>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</si>
  <si>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</si>
  <si>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</si>
  <si>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</si>
  <si>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</si>
  <si>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</si>
  <si>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Ingen tilknyttet virksomhed</t>
  </si>
  <si>
    <t>Ingen bortfald eller nedsættelse</t>
  </si>
  <si>
    <t>Ingen engangstillæg</t>
  </si>
  <si>
    <t>Brønde</t>
  </si>
  <si>
    <t>75</t>
  </si>
  <si>
    <t>Ø 200 mm &lt; Ledningsnet ≤ Ø 500 mm</t>
  </si>
  <si>
    <t>Ø 500 mm &lt; Ledningsnet ≤ Ø 800 mm</t>
  </si>
  <si>
    <t>Stik</t>
  </si>
  <si>
    <t>Ledningsnet ≤ Ø 200 mm</t>
  </si>
  <si>
    <t>Ø 1000 mm &lt; Ledningsnet ≤ Ø 1200 mm</t>
  </si>
  <si>
    <t>Ø 1200 mm &lt; Ledningsnet ≤ Ø 1600 mm</t>
  </si>
  <si>
    <t>Rådnetanke, slam, Konstruktioner</t>
  </si>
  <si>
    <t>60</t>
  </si>
  <si>
    <t>Rådnetanke, slam, Mek/EL</t>
  </si>
  <si>
    <t>20</t>
  </si>
  <si>
    <t>Rådnetanke, slam, SRO</t>
  </si>
  <si>
    <t>10</t>
  </si>
  <si>
    <t>Byggemodninger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</si>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</sst>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_ * #,##0.0_ ;_ * \-#,##0.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66" fontId="8" fillId="8" borderId="1" xfId="1" applyNumberFormat="1" applyFont="1" applyFill="1" applyBorder="1" applyProtection="1"/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226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43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17</v>
      </c>
      <c r="D14" s="57" t="s">
        <v>254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41</v>
      </c>
      <c r="D15" s="57" t="s">
        <v>107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42</v>
      </c>
      <c r="D16" s="57" t="s">
        <v>214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180</v>
      </c>
      <c r="D17" s="57" t="s">
        <v>215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157</v>
      </c>
      <c r="D18" s="69" t="s">
        <v>135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158</v>
      </c>
      <c r="D19" s="69" t="s">
        <v>136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159</v>
      </c>
      <c r="D21" s="61" t="s">
        <v>13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111</v>
      </c>
      <c r="D22" s="64" t="s">
        <v>255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184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44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160</v>
      </c>
      <c r="D25" s="64" t="s">
        <v>112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161</v>
      </c>
      <c r="D26" s="64" t="s">
        <v>113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162</v>
      </c>
      <c r="D27" s="64" t="s">
        <v>114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16</v>
      </c>
      <c r="D28" s="64" t="s">
        <v>216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46</v>
      </c>
      <c r="D29" s="64" t="s">
        <v>45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47</v>
      </c>
      <c r="D30" s="72" t="s">
        <v>155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6" t="s">
        <v>196</v>
      </c>
      <c r="C8" s="87"/>
      <c r="D8" s="88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6264583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113876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776744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148878</v>
      </c>
      <c r="D13" s="14" t="s">
        <v>3</v>
      </c>
      <c r="E13" s="1"/>
      <c r="F13" s="1"/>
    </row>
    <row r="14" spans="1:6" x14ac:dyDescent="0.25">
      <c r="A14" s="1"/>
      <c r="B14" s="38" t="s">
        <v>198</v>
      </c>
      <c r="C14" s="12">
        <f>SUM(C10:C13)</f>
        <v>7304081</v>
      </c>
      <c r="D14" s="13" t="s">
        <v>3</v>
      </c>
      <c r="E14" s="1"/>
      <c r="F14" s="1"/>
    </row>
    <row r="15" spans="1:6" x14ac:dyDescent="0.25">
      <c r="A15" s="1"/>
      <c r="B15" s="38" t="s">
        <v>199</v>
      </c>
      <c r="C15" s="12">
        <f>C14*(1+'Fane 14. Nøgletal'!C13)^2</f>
        <v>7483387.7158160405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6" t="s">
        <v>178</v>
      </c>
      <c r="C18" s="87"/>
      <c r="D18" s="88"/>
      <c r="E18" s="1"/>
      <c r="F18" s="1"/>
    </row>
    <row r="19" spans="1:6" x14ac:dyDescent="0.25">
      <c r="A19" s="1"/>
      <c r="B19" s="54" t="s">
        <v>147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148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86"/>
      <c r="C23" s="87"/>
      <c r="D23" s="88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6" t="s">
        <v>146</v>
      </c>
      <c r="C26" s="87"/>
      <c r="D26" s="88"/>
      <c r="E26" s="1"/>
      <c r="F26" s="1"/>
    </row>
    <row r="27" spans="1:6" x14ac:dyDescent="0.25">
      <c r="A27" s="1"/>
      <c r="B27" s="54" t="s">
        <v>147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86"/>
      <c r="C31" s="87"/>
      <c r="D31" s="88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137</v>
      </c>
      <c r="C8" s="87"/>
      <c r="D8" s="87"/>
      <c r="E8" s="87"/>
      <c r="F8" s="88"/>
      <c r="G8" s="1"/>
    </row>
    <row r="9" spans="1:7" x14ac:dyDescent="0.25">
      <c r="A9" s="1"/>
      <c r="B9" s="92" t="s">
        <v>138</v>
      </c>
      <c r="C9" s="93"/>
      <c r="D9" s="94"/>
      <c r="E9" s="9">
        <v>176917295.65824679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138163421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90" t="s">
        <v>140</v>
      </c>
      <c r="C12" s="91"/>
      <c r="D12" s="101"/>
      <c r="E12" s="10">
        <f>E9-(E10-E11)</f>
        <v>38753874.658246785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52</v>
      </c>
      <c r="C16" s="87"/>
      <c r="D16" s="87"/>
      <c r="E16" s="87"/>
      <c r="F16" s="88"/>
      <c r="G16" s="1"/>
    </row>
    <row r="17" spans="1:7" x14ac:dyDescent="0.25">
      <c r="A17" s="1"/>
      <c r="B17" s="92" t="s">
        <v>53</v>
      </c>
      <c r="C17" s="93"/>
      <c r="D17" s="94"/>
      <c r="E17" s="9">
        <v>172333094.76134148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144652283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90" t="s">
        <v>55</v>
      </c>
      <c r="C20" s="91"/>
      <c r="D20" s="101"/>
      <c r="E20" s="10">
        <f>E17-(E18-E19)</f>
        <v>27680811.761341482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245</v>
      </c>
      <c r="C24" s="87"/>
      <c r="D24" s="87"/>
      <c r="E24" s="87"/>
      <c r="F24" s="88"/>
      <c r="G24" s="1"/>
    </row>
    <row r="25" spans="1:7" x14ac:dyDescent="0.25">
      <c r="A25" s="1"/>
      <c r="B25" s="92" t="s">
        <v>246</v>
      </c>
      <c r="C25" s="93"/>
      <c r="D25" s="94"/>
      <c r="E25" s="9">
        <v>165698372.61357483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150736479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90" t="s">
        <v>248</v>
      </c>
      <c r="C28" s="91"/>
      <c r="D28" s="101"/>
      <c r="E28" s="10">
        <f>E25-(E26-E27)</f>
        <v>14961893.613574833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6" t="s">
        <v>250</v>
      </c>
      <c r="C31" s="87"/>
      <c r="D31" s="87"/>
      <c r="E31" s="87"/>
      <c r="F31" s="88"/>
      <c r="G31" s="1"/>
    </row>
    <row r="32" spans="1:7" x14ac:dyDescent="0.25">
      <c r="A32" s="1"/>
      <c r="B32" s="90" t="s">
        <v>251</v>
      </c>
      <c r="C32" s="91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6"/>
      <c r="C33" s="87"/>
      <c r="D33" s="87"/>
      <c r="E33" s="87"/>
      <c r="F33" s="88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6" t="s">
        <v>249</v>
      </c>
      <c r="C35" s="87"/>
      <c r="D35" s="87"/>
      <c r="E35" s="87"/>
      <c r="F35" s="88"/>
      <c r="G35" s="1"/>
    </row>
    <row r="36" spans="1:7" x14ac:dyDescent="0.25">
      <c r="A36" s="1"/>
      <c r="B36" s="102" t="s">
        <v>287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288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6" t="s">
        <v>202</v>
      </c>
      <c r="C9" s="87"/>
      <c r="D9" s="87"/>
      <c r="E9" s="87"/>
      <c r="F9" s="88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90" t="s">
        <v>151</v>
      </c>
      <c r="C12" s="91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6" t="s">
        <v>134</v>
      </c>
      <c r="C13" s="87"/>
      <c r="D13" s="87"/>
      <c r="E13" s="87"/>
      <c r="F13" s="88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90" t="s">
        <v>151</v>
      </c>
      <c r="C16" s="91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237</v>
      </c>
      <c r="C8" s="87"/>
      <c r="D8" s="87"/>
      <c r="E8" s="87"/>
      <c r="F8" s="87"/>
      <c r="G8" s="87"/>
      <c r="H8" s="8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272</v>
      </c>
      <c r="C10" s="113" t="s">
        <v>273</v>
      </c>
      <c r="D10" s="9">
        <v>318736.03999999998</v>
      </c>
      <c r="E10" s="9">
        <f>IFERROR(D10/C10,0)</f>
        <v>4249.8138666666664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56" t="s">
        <v>274</v>
      </c>
      <c r="C11" s="113" t="s">
        <v>273</v>
      </c>
      <c r="D11" s="9">
        <v>173121.06</v>
      </c>
      <c r="E11" s="9">
        <f t="shared" ref="E11:E29" si="0">IFERROR(D11/C11,0)</f>
        <v>2308.2808</v>
      </c>
      <c r="F11" s="9">
        <v>0</v>
      </c>
      <c r="G11" s="9">
        <v>0</v>
      </c>
      <c r="H11" s="14" t="s">
        <v>3</v>
      </c>
      <c r="I11" s="1"/>
    </row>
    <row r="12" spans="1:9" ht="26.25" x14ac:dyDescent="0.25">
      <c r="A12" s="1"/>
      <c r="B12" s="56" t="s">
        <v>275</v>
      </c>
      <c r="C12" s="113" t="s">
        <v>273</v>
      </c>
      <c r="D12" s="9">
        <v>256490.58</v>
      </c>
      <c r="E12" s="9">
        <f t="shared" si="0"/>
        <v>3419.8743999999997</v>
      </c>
      <c r="F12" s="9">
        <v>0</v>
      </c>
      <c r="G12" s="9">
        <v>0</v>
      </c>
      <c r="H12" s="14" t="s">
        <v>3</v>
      </c>
      <c r="I12" s="1"/>
    </row>
    <row r="13" spans="1:9" x14ac:dyDescent="0.25">
      <c r="A13" s="1"/>
      <c r="B13" s="56" t="s">
        <v>272</v>
      </c>
      <c r="C13" s="113" t="s">
        <v>273</v>
      </c>
      <c r="D13" s="9">
        <v>437781.52</v>
      </c>
      <c r="E13" s="9">
        <f t="shared" si="0"/>
        <v>5837.0869333333339</v>
      </c>
      <c r="F13" s="9">
        <v>0</v>
      </c>
      <c r="G13" s="9">
        <v>0</v>
      </c>
      <c r="H13" s="14" t="s">
        <v>3</v>
      </c>
      <c r="I13" s="1"/>
    </row>
    <row r="14" spans="1:9" x14ac:dyDescent="0.25">
      <c r="A14" s="1"/>
      <c r="B14" s="56" t="s">
        <v>276</v>
      </c>
      <c r="C14" s="113" t="s">
        <v>273</v>
      </c>
      <c r="D14" s="9">
        <v>303460.42</v>
      </c>
      <c r="E14" s="9">
        <f t="shared" si="0"/>
        <v>4046.1389333333332</v>
      </c>
      <c r="F14" s="9">
        <v>0</v>
      </c>
      <c r="G14" s="9">
        <v>0</v>
      </c>
      <c r="H14" s="14" t="s">
        <v>3</v>
      </c>
      <c r="I14" s="1"/>
    </row>
    <row r="15" spans="1:9" x14ac:dyDescent="0.25">
      <c r="A15" s="1"/>
      <c r="B15" s="56" t="s">
        <v>277</v>
      </c>
      <c r="C15" s="113" t="s">
        <v>273</v>
      </c>
      <c r="D15" s="9">
        <v>227903.32</v>
      </c>
      <c r="E15" s="9">
        <f t="shared" si="0"/>
        <v>3038.7109333333333</v>
      </c>
      <c r="F15" s="9">
        <v>0</v>
      </c>
      <c r="G15" s="9">
        <v>0</v>
      </c>
      <c r="H15" s="14" t="s">
        <v>3</v>
      </c>
      <c r="I15" s="1"/>
    </row>
    <row r="16" spans="1:9" ht="26.25" x14ac:dyDescent="0.25">
      <c r="A16" s="1"/>
      <c r="B16" s="56" t="s">
        <v>274</v>
      </c>
      <c r="C16" s="113" t="s">
        <v>273</v>
      </c>
      <c r="D16" s="9">
        <v>1381103.02</v>
      </c>
      <c r="E16" s="9">
        <f t="shared" si="0"/>
        <v>18414.706933333335</v>
      </c>
      <c r="F16" s="9">
        <v>0</v>
      </c>
      <c r="G16" s="9">
        <v>0</v>
      </c>
      <c r="H16" s="14" t="s">
        <v>3</v>
      </c>
      <c r="I16" s="1"/>
    </row>
    <row r="17" spans="1:9" ht="26.25" x14ac:dyDescent="0.25">
      <c r="A17" s="1"/>
      <c r="B17" s="56" t="s">
        <v>275</v>
      </c>
      <c r="C17" s="113" t="s">
        <v>273</v>
      </c>
      <c r="D17" s="9">
        <v>186714.54</v>
      </c>
      <c r="E17" s="9">
        <f t="shared" si="0"/>
        <v>2489.5272</v>
      </c>
      <c r="F17" s="9">
        <v>0</v>
      </c>
      <c r="G17" s="9">
        <v>0</v>
      </c>
      <c r="H17" s="14" t="s">
        <v>3</v>
      </c>
      <c r="I17" s="1"/>
    </row>
    <row r="18" spans="1:9" ht="26.25" x14ac:dyDescent="0.25">
      <c r="A18" s="1"/>
      <c r="B18" s="56" t="s">
        <v>278</v>
      </c>
      <c r="C18" s="113" t="s">
        <v>273</v>
      </c>
      <c r="D18" s="9">
        <v>1324207.56</v>
      </c>
      <c r="E18" s="9">
        <f t="shared" si="0"/>
        <v>17656.1008</v>
      </c>
      <c r="F18" s="9">
        <v>0</v>
      </c>
      <c r="G18" s="9">
        <v>0</v>
      </c>
      <c r="H18" s="14" t="s">
        <v>3</v>
      </c>
      <c r="I18" s="1"/>
    </row>
    <row r="19" spans="1:9" ht="26.25" x14ac:dyDescent="0.25">
      <c r="A19" s="1"/>
      <c r="B19" s="56" t="s">
        <v>279</v>
      </c>
      <c r="C19" s="113" t="s">
        <v>273</v>
      </c>
      <c r="D19" s="9">
        <v>4912553.7699999996</v>
      </c>
      <c r="E19" s="9">
        <f t="shared" si="0"/>
        <v>65500.71693333333</v>
      </c>
      <c r="F19" s="9">
        <v>0</v>
      </c>
      <c r="G19" s="9">
        <v>0</v>
      </c>
      <c r="H19" s="14" t="s">
        <v>3</v>
      </c>
      <c r="I19" s="1"/>
    </row>
    <row r="20" spans="1:9" x14ac:dyDescent="0.25">
      <c r="A20" s="1"/>
      <c r="B20" s="56" t="s">
        <v>272</v>
      </c>
      <c r="C20" s="113" t="s">
        <v>273</v>
      </c>
      <c r="D20" s="9">
        <v>11969.31</v>
      </c>
      <c r="E20" s="9">
        <f t="shared" si="0"/>
        <v>159.5908</v>
      </c>
      <c r="F20" s="9">
        <v>0</v>
      </c>
      <c r="G20" s="9">
        <v>0</v>
      </c>
      <c r="H20" s="14" t="s">
        <v>3</v>
      </c>
      <c r="I20" s="1"/>
    </row>
    <row r="21" spans="1:9" x14ac:dyDescent="0.25">
      <c r="A21" s="1"/>
      <c r="B21" s="56" t="s">
        <v>276</v>
      </c>
      <c r="C21" s="113" t="s">
        <v>273</v>
      </c>
      <c r="D21" s="9">
        <v>1848.51</v>
      </c>
      <c r="E21" s="9">
        <f t="shared" si="0"/>
        <v>24.646799999999999</v>
      </c>
      <c r="F21" s="9">
        <v>0</v>
      </c>
      <c r="G21" s="9">
        <v>0</v>
      </c>
      <c r="H21" s="14" t="s">
        <v>3</v>
      </c>
      <c r="I21" s="1"/>
    </row>
    <row r="22" spans="1:9" x14ac:dyDescent="0.25">
      <c r="A22" s="1"/>
      <c r="B22" s="56" t="s">
        <v>277</v>
      </c>
      <c r="C22" s="113" t="s">
        <v>273</v>
      </c>
      <c r="D22" s="9">
        <v>27635.13</v>
      </c>
      <c r="E22" s="9">
        <f t="shared" si="0"/>
        <v>368.46840000000003</v>
      </c>
      <c r="F22" s="9">
        <v>0</v>
      </c>
      <c r="G22" s="9">
        <v>0</v>
      </c>
      <c r="H22" s="14" t="s">
        <v>3</v>
      </c>
      <c r="I22" s="1"/>
    </row>
    <row r="23" spans="1:9" ht="26.25" x14ac:dyDescent="0.25">
      <c r="A23" s="1"/>
      <c r="B23" s="56" t="s">
        <v>274</v>
      </c>
      <c r="C23" s="113" t="s">
        <v>273</v>
      </c>
      <c r="D23" s="9">
        <v>70139.47</v>
      </c>
      <c r="E23" s="9">
        <f t="shared" si="0"/>
        <v>935.19293333333337</v>
      </c>
      <c r="F23" s="9">
        <v>0</v>
      </c>
      <c r="G23" s="9">
        <v>0</v>
      </c>
      <c r="H23" s="14" t="s">
        <v>3</v>
      </c>
      <c r="I23" s="1"/>
    </row>
    <row r="24" spans="1:9" ht="26.25" x14ac:dyDescent="0.25">
      <c r="A24" s="1"/>
      <c r="B24" s="56" t="s">
        <v>279</v>
      </c>
      <c r="C24" s="113" t="s">
        <v>273</v>
      </c>
      <c r="D24" s="9">
        <v>210044.7</v>
      </c>
      <c r="E24" s="9">
        <f t="shared" si="0"/>
        <v>2800.596</v>
      </c>
      <c r="F24" s="9">
        <v>0</v>
      </c>
      <c r="G24" s="9">
        <v>0</v>
      </c>
      <c r="H24" s="14" t="s">
        <v>3</v>
      </c>
      <c r="I24" s="1"/>
    </row>
    <row r="25" spans="1:9" x14ac:dyDescent="0.25">
      <c r="A25" s="1"/>
      <c r="B25" s="56" t="s">
        <v>272</v>
      </c>
      <c r="C25" s="113" t="s">
        <v>273</v>
      </c>
      <c r="D25" s="9">
        <v>87164.14</v>
      </c>
      <c r="E25" s="9">
        <f t="shared" si="0"/>
        <v>1162.1885333333332</v>
      </c>
      <c r="F25" s="9">
        <v>0</v>
      </c>
      <c r="G25" s="9">
        <v>0</v>
      </c>
      <c r="H25" s="14" t="s">
        <v>3</v>
      </c>
      <c r="I25" s="1"/>
    </row>
    <row r="26" spans="1:9" x14ac:dyDescent="0.25">
      <c r="A26" s="1"/>
      <c r="B26" s="56" t="s">
        <v>276</v>
      </c>
      <c r="C26" s="113" t="s">
        <v>273</v>
      </c>
      <c r="D26" s="9">
        <v>99544.18</v>
      </c>
      <c r="E26" s="9">
        <f t="shared" si="0"/>
        <v>1327.2557333333332</v>
      </c>
      <c r="F26" s="9">
        <v>0</v>
      </c>
      <c r="G26" s="9">
        <v>0</v>
      </c>
      <c r="H26" s="14" t="s">
        <v>3</v>
      </c>
      <c r="I26" s="1"/>
    </row>
    <row r="27" spans="1:9" x14ac:dyDescent="0.25">
      <c r="A27" s="1"/>
      <c r="B27" s="56" t="s">
        <v>277</v>
      </c>
      <c r="C27" s="113" t="s">
        <v>273</v>
      </c>
      <c r="D27" s="9">
        <v>98598.99</v>
      </c>
      <c r="E27" s="9">
        <f t="shared" si="0"/>
        <v>1314.6532</v>
      </c>
      <c r="F27" s="9">
        <v>0</v>
      </c>
      <c r="G27" s="9">
        <v>0</v>
      </c>
      <c r="H27" s="14" t="s">
        <v>3</v>
      </c>
      <c r="I27" s="1"/>
    </row>
    <row r="28" spans="1:9" ht="26.25" x14ac:dyDescent="0.25">
      <c r="A28" s="1"/>
      <c r="B28" s="56" t="s">
        <v>274</v>
      </c>
      <c r="C28" s="113" t="s">
        <v>273</v>
      </c>
      <c r="D28" s="9">
        <v>205710.95</v>
      </c>
      <c r="E28" s="9">
        <f t="shared" si="0"/>
        <v>2742.8126666666667</v>
      </c>
      <c r="F28" s="9">
        <v>0</v>
      </c>
      <c r="G28" s="9">
        <v>0</v>
      </c>
      <c r="H28" s="14" t="s">
        <v>3</v>
      </c>
      <c r="I28" s="1"/>
    </row>
    <row r="29" spans="1:9" ht="26.25" x14ac:dyDescent="0.25">
      <c r="A29" s="1"/>
      <c r="B29" s="56" t="s">
        <v>280</v>
      </c>
      <c r="C29" s="113" t="s">
        <v>281</v>
      </c>
      <c r="D29" s="9">
        <v>5243275.33</v>
      </c>
      <c r="E29" s="9">
        <f t="shared" si="0"/>
        <v>87387.922166666671</v>
      </c>
      <c r="F29" s="9">
        <v>0</v>
      </c>
      <c r="G29" s="9">
        <v>0</v>
      </c>
      <c r="H29" s="14" t="s">
        <v>3</v>
      </c>
      <c r="I29" s="1"/>
    </row>
    <row r="30" spans="1:9" x14ac:dyDescent="0.25">
      <c r="A30" s="1"/>
      <c r="B30" s="56" t="s">
        <v>282</v>
      </c>
      <c r="C30" s="113" t="s">
        <v>283</v>
      </c>
      <c r="D30" s="9">
        <v>20973352.25</v>
      </c>
      <c r="E30" s="9">
        <f t="shared" ref="E30:E31" si="1">IFERROR(D30/C30,0)</f>
        <v>1048667.6125</v>
      </c>
      <c r="F30" s="9">
        <v>0</v>
      </c>
      <c r="G30" s="9">
        <v>0</v>
      </c>
      <c r="H30" s="14" t="s">
        <v>3</v>
      </c>
      <c r="I30" s="1"/>
    </row>
    <row r="31" spans="1:9" x14ac:dyDescent="0.25">
      <c r="A31" s="1"/>
      <c r="B31" s="56" t="s">
        <v>284</v>
      </c>
      <c r="C31" s="113" t="s">
        <v>285</v>
      </c>
      <c r="D31" s="9">
        <v>634603.93999999994</v>
      </c>
      <c r="E31" s="9">
        <f t="shared" si="1"/>
        <v>63460.393999999993</v>
      </c>
      <c r="F31" s="9">
        <v>0</v>
      </c>
      <c r="G31" s="9">
        <v>0</v>
      </c>
      <c r="H31" s="14" t="s">
        <v>3</v>
      </c>
      <c r="I31" s="1"/>
    </row>
    <row r="32" spans="1:9" x14ac:dyDescent="0.25">
      <c r="A32" s="1"/>
      <c r="B32" s="86" t="s">
        <v>238</v>
      </c>
      <c r="C32" s="87"/>
      <c r="D32" s="88"/>
      <c r="E32" s="12">
        <f>SUM(E10:E31)</f>
        <v>1337312.2914666669</v>
      </c>
      <c r="F32" s="12">
        <f t="shared" ref="F32:G32" si="2">SUM(F10:F31)</f>
        <v>0</v>
      </c>
      <c r="G32" s="12">
        <f t="shared" si="2"/>
        <v>0</v>
      </c>
      <c r="H32" s="13" t="s">
        <v>3</v>
      </c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32:D32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Anlægsprojekter'!F32</f>
        <v>0</v>
      </c>
      <c r="D10" s="14" t="s">
        <v>3</v>
      </c>
      <c r="E10" s="9">
        <f>SUM('Fane 9. Anlægsprojekter'!E32,'Fane 9. Anlægsprojekter'!G32)</f>
        <v>1337312.2914666669</v>
      </c>
      <c r="F10" s="14" t="s">
        <v>3</v>
      </c>
      <c r="G10" s="1"/>
    </row>
    <row r="11" spans="1:7" x14ac:dyDescent="0.25">
      <c r="A11" s="1"/>
      <c r="B11" s="114" t="s">
        <v>286</v>
      </c>
      <c r="C11" s="22">
        <v>0</v>
      </c>
      <c r="D11" s="14" t="s">
        <v>3</v>
      </c>
      <c r="E11" s="9">
        <v>93010</v>
      </c>
      <c r="F11" s="14" t="s">
        <v>3</v>
      </c>
      <c r="G11" s="1"/>
    </row>
    <row r="12" spans="1:7" x14ac:dyDescent="0.25">
      <c r="A12" s="1"/>
      <c r="B12" s="38" t="s">
        <v>50</v>
      </c>
      <c r="C12" s="12">
        <f>SUM(C10:C11)</f>
        <v>0</v>
      </c>
      <c r="D12" s="13" t="s">
        <v>3</v>
      </c>
      <c r="E12" s="12">
        <f>SUM(E10:E11)</f>
        <v>1430322.2914666669</v>
      </c>
      <c r="F12" s="13" t="s">
        <v>3</v>
      </c>
      <c r="G12" s="1"/>
    </row>
    <row r="13" spans="1:7" x14ac:dyDescent="0.25">
      <c r="A13" s="1"/>
      <c r="B13" s="38" t="s">
        <v>219</v>
      </c>
      <c r="C13" s="12">
        <f>C12*(1+'Fane 14. Nøgletal'!C13)</f>
        <v>0</v>
      </c>
      <c r="D13" s="13" t="s">
        <v>3</v>
      </c>
      <c r="E13" s="12">
        <f>E12*(1+'Fane 14. Nøgletal'!C13)</f>
        <v>1447772.2234225601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W5Xz7YeXgUpC0MZIFaMHRnoFUVu5EejuSibwhbclFzpy1QoU/vmEIPtL4SLurdB3zAFvd9LgGr7YJFEEHXjAXw==" saltValue="iWvPb3ualAnXB2qgKWEi1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141</v>
      </c>
      <c r="C8" s="87"/>
      <c r="D8" s="87"/>
      <c r="E8" s="87"/>
      <c r="F8" s="88"/>
      <c r="G8" s="1"/>
    </row>
    <row r="9" spans="1:7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271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142</v>
      </c>
      <c r="C16" s="87"/>
      <c r="D16" s="87"/>
      <c r="E16" s="87"/>
      <c r="F16" s="88"/>
      <c r="G16" s="1"/>
    </row>
    <row r="17" spans="1:7" x14ac:dyDescent="0.2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25">
      <c r="A18" s="1"/>
      <c r="B18" s="25" t="s">
        <v>271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143</v>
      </c>
      <c r="C24" s="87"/>
      <c r="D24" s="87"/>
      <c r="E24" s="87"/>
      <c r="F24" s="88"/>
      <c r="G24" s="1"/>
    </row>
    <row r="25" spans="1:7" x14ac:dyDescent="0.2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25">
      <c r="A26" s="1"/>
      <c r="B26" s="25" t="s">
        <v>271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6" t="s">
        <v>223</v>
      </c>
      <c r="C32" s="87"/>
      <c r="D32" s="87"/>
      <c r="E32" s="87"/>
      <c r="F32" s="88"/>
      <c r="G32" s="1"/>
    </row>
    <row r="33" spans="1:7" x14ac:dyDescent="0.2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25">
      <c r="A34" s="1"/>
      <c r="B34" s="25" t="s">
        <v>271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lMLPkDH/ezPqTSFw4k+JsBA9jy1kU1GwM58lZKc0SY7KiCPTTrAeGlxKxDlsyiEXauSC3xiyqjzxxjRKBcYH8A==" saltValue="KvafIGCnmoIdyEu8stcE+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125</v>
      </c>
      <c r="C8" s="87"/>
      <c r="D8" s="87"/>
      <c r="E8" s="87"/>
      <c r="F8" s="88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2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2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6" t="s">
        <v>128</v>
      </c>
      <c r="C12" s="87"/>
      <c r="D12" s="88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126</v>
      </c>
      <c r="C14" s="87"/>
      <c r="D14" s="87"/>
      <c r="E14" s="87"/>
      <c r="F14" s="88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2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2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6" t="s">
        <v>129</v>
      </c>
      <c r="C18" s="87"/>
      <c r="D18" s="88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127</v>
      </c>
      <c r="C20" s="87"/>
      <c r="D20" s="87"/>
      <c r="E20" s="87"/>
      <c r="F20" s="88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2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2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6" t="s">
        <v>130</v>
      </c>
      <c r="C24" s="87"/>
      <c r="D24" s="88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208</v>
      </c>
      <c r="C26" s="87"/>
      <c r="D26" s="87"/>
      <c r="E26" s="87"/>
      <c r="F26" s="88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2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2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6" t="s">
        <v>209</v>
      </c>
      <c r="C30" s="87"/>
      <c r="D30" s="88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211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132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131</v>
      </c>
      <c r="C14" s="87"/>
      <c r="D14" s="87"/>
      <c r="E14" s="87"/>
      <c r="F14" s="88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270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133</v>
      </c>
      <c r="C20" s="87"/>
      <c r="D20" s="87"/>
      <c r="E20" s="87"/>
      <c r="F20" s="88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270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227</v>
      </c>
      <c r="C26" s="87"/>
      <c r="D26" s="87"/>
      <c r="E26" s="87"/>
      <c r="F26" s="88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270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257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155601430.64239126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tillæg'!C13</f>
        <v>0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tillæg'!E13</f>
        <v>1447772.2234225601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3083011.0047808629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-1334077.7998205074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-1043514.6507135194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-3120410.9166316618</v>
      </c>
      <c r="D19" s="8" t="s">
        <v>3</v>
      </c>
      <c r="E19" s="1"/>
    </row>
    <row r="20" spans="1:5" ht="17.100000000000001" customHeight="1" x14ac:dyDescent="0.25">
      <c r="A20" s="1"/>
      <c r="B20" s="49" t="s">
        <v>22</v>
      </c>
      <c r="C20" s="10">
        <f>SUM(C9:C19)</f>
        <v>154634210.50342897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7483387.7158160405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49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162117598.21924502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154634210.50342897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1886537.3681418335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-1303990.3083804788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-1035120.61886318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-2972821.7341612573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151208815.21016589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7574685.0459489962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158783500.25611487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151208815.21016589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1844747.545564024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-1275104.835688211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-1026794.1086050445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-2926340.1799367787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147825323.63149989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7667096.2035095738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155492419.83500946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147825323.63149989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1803468.9483042988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-1246572.7261847348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-1018534.5767954256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-2880585.3880533772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144483099.88877064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7760634.7771923915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152243734.66596302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157732205.11675406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2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2"/>
      <c r="E11" s="9">
        <v>252183.53070372005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2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3112292.456354918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-1342112.8746714068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-1044239.3528243797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-3108898.2339256527</v>
      </c>
      <c r="F19" s="8" t="s">
        <v>3</v>
      </c>
      <c r="G19" s="1"/>
    </row>
    <row r="20" spans="1:7" ht="15" customHeight="1" x14ac:dyDescent="0.25">
      <c r="A20" s="1"/>
      <c r="B20" s="49" t="s">
        <v>22</v>
      </c>
      <c r="C20" s="50"/>
      <c r="D20" s="55"/>
      <c r="E20" s="10">
        <f>SUM(E9:E19)</f>
        <v>155601430.64239126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3" t="s">
        <v>13</v>
      </c>
      <c r="C22" s="84"/>
      <c r="D22" s="85"/>
      <c r="E22" s="10">
        <v>8735825.3888109606</v>
      </c>
      <c r="F22" s="11" t="s">
        <v>3</v>
      </c>
      <c r="G22" s="1"/>
    </row>
    <row r="23" spans="1:7" ht="15" customHeight="1" x14ac:dyDescent="0.25">
      <c r="A23" s="1"/>
      <c r="B23" s="86" t="s">
        <v>114</v>
      </c>
      <c r="C23" s="87"/>
      <c r="D23" s="88"/>
      <c r="E23" s="32"/>
      <c r="F23" s="32"/>
      <c r="G23" s="1"/>
    </row>
    <row r="24" spans="1:7" ht="15" customHeight="1" x14ac:dyDescent="0.25">
      <c r="A24" s="1"/>
      <c r="B24" s="49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2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90" t="s">
        <v>115</v>
      </c>
      <c r="C28" s="91"/>
      <c r="D28" s="91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3" t="s">
        <v>260</v>
      </c>
      <c r="C30" s="84"/>
      <c r="D30" s="84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3" t="s">
        <v>262</v>
      </c>
      <c r="C32" s="84"/>
      <c r="D32" s="84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3" t="s">
        <v>264</v>
      </c>
      <c r="C34" s="84"/>
      <c r="D34" s="85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164337256.03120223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2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6" t="s">
        <v>67</v>
      </c>
      <c r="C5" s="87"/>
      <c r="D5" s="87"/>
      <c r="E5" s="87"/>
      <c r="F5" s="87"/>
      <c r="G5" s="87"/>
      <c r="H5" s="88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51925747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1038514.9400000001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6" t="s">
        <v>68</v>
      </c>
      <c r="C11" s="87"/>
      <c r="D11" s="87"/>
      <c r="E11" s="87"/>
      <c r="F11" s="87"/>
      <c r="G11" s="87"/>
      <c r="H11" s="88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51777758.621050008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112">
        <v>-0.31238667264580727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619802.6514625001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1047951.2192025168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6" t="s">
        <v>69</v>
      </c>
      <c r="C19" s="87"/>
      <c r="D19" s="87"/>
      <c r="E19" s="87"/>
      <c r="F19" s="87"/>
      <c r="G19" s="87"/>
      <c r="H19" s="88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52248227.911389485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1044964.5582277897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6" t="s">
        <v>70</v>
      </c>
      <c r="C25" s="87"/>
      <c r="D25" s="87"/>
      <c r="E25" s="87"/>
      <c r="F25" s="87"/>
      <c r="G25" s="87"/>
      <c r="H25" s="88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52211967.641218983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1044239.3528243797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6" t="s">
        <v>73</v>
      </c>
      <c r="C31" s="87"/>
      <c r="D31" s="87"/>
      <c r="E31" s="87"/>
      <c r="F31" s="87"/>
      <c r="G31" s="87"/>
      <c r="H31" s="88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52175732.535675973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1043514.6507135194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6" t="s">
        <v>100</v>
      </c>
      <c r="C37" s="87"/>
      <c r="D37" s="87"/>
      <c r="E37" s="87"/>
      <c r="F37" s="87"/>
      <c r="G37" s="87"/>
      <c r="H37" s="88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51756030.943158999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1035120.61886318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6" t="s">
        <v>101</v>
      </c>
      <c r="C43" s="87"/>
      <c r="D43" s="87"/>
      <c r="E43" s="87"/>
      <c r="F43" s="87"/>
      <c r="G43" s="87"/>
      <c r="H43" s="88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51339705.430252224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1026794.1086050445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6" t="s">
        <v>231</v>
      </c>
      <c r="C51" s="87"/>
      <c r="D51" s="87"/>
      <c r="E51" s="87"/>
      <c r="F51" s="87"/>
      <c r="G51" s="87"/>
      <c r="H51" s="88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50926728.839771278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1018534.5767954256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hh//WlJhcg8dAPFRLuqqijlbxlkM6e7u+ULtPSgrGslrmdmc5Z3/Na64I8Ug92p69Iluij/7oge5BR9OvUUiAQ==" saltValue="d+PjQeQBYa4XiwPwonOUcw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6" t="s">
        <v>71</v>
      </c>
      <c r="C4" s="87"/>
      <c r="D4" s="87"/>
      <c r="E4" s="87"/>
      <c r="F4" s="87"/>
      <c r="G4" s="87"/>
      <c r="H4" s="88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107403249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977369.56590000005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6" t="s">
        <v>79</v>
      </c>
      <c r="C9" s="87"/>
      <c r="D9" s="87"/>
      <c r="E9" s="87"/>
      <c r="F9" s="87"/>
      <c r="G9" s="87"/>
      <c r="H9" s="88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108288332.32419676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239226.71670519179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1920937.7950239645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6" t="s">
        <v>83</v>
      </c>
      <c r="C16" s="87"/>
      <c r="D16" s="87"/>
      <c r="E16" s="87"/>
      <c r="F16" s="87"/>
      <c r="G16" s="87"/>
      <c r="H16" s="88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108472237.11768085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553741.46921328991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1924776.1477651068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6" t="s">
        <v>87</v>
      </c>
      <c r="C22" s="87"/>
      <c r="D22" s="87"/>
      <c r="E22" s="87"/>
      <c r="F22" s="87"/>
      <c r="G22" s="87"/>
      <c r="H22" s="88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109211096.12717989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257151.54625858334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3108898.2339256527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6" t="s">
        <v>91</v>
      </c>
      <c r="C28" s="87"/>
      <c r="D28" s="87"/>
      <c r="E28" s="87"/>
      <c r="F28" s="87"/>
      <c r="G28" s="87"/>
      <c r="H28" s="88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108454628.62347123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1465435.0445483155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3120410.9166316618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6" t="s">
        <v>102</v>
      </c>
      <c r="C34" s="87"/>
      <c r="D34" s="87"/>
      <c r="E34" s="87"/>
      <c r="F34" s="87"/>
      <c r="G34" s="87"/>
      <c r="H34" s="88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108102608.51495481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2972821.7341612573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6" t="s">
        <v>103</v>
      </c>
      <c r="C40" s="87"/>
      <c r="D40" s="87"/>
      <c r="E40" s="87"/>
      <c r="F40" s="87"/>
      <c r="G40" s="87"/>
      <c r="H40" s="88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106412370.17951922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2926340.1799367787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6" t="s">
        <v>240</v>
      </c>
      <c r="C46" s="87"/>
      <c r="D46" s="87"/>
      <c r="E46" s="87"/>
      <c r="F46" s="87"/>
      <c r="G46" s="87"/>
      <c r="H46" s="88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104748559.56557734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2880585.3880533772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10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3.4692072926622501E-3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0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8.3311019536555977E-3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2020-08-31T06:37:06Z</dcterms:modified>
</cp:coreProperties>
</file>