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SPILDEVANDSANLÆG AS (S056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1" i="30" l="1"/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<sst xmlns="http://schemas.openxmlformats.org/spreadsheetml/2006/main" count="707" uniqueCount="285">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</sst>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65" fontId="0" fillId="2" borderId="0" xfId="0" applyNumberFormat="1" applyFill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7" t="s">
        <v>283</v>
      </c>
      <c r="E8" s="87"/>
      <c r="F8" s="87"/>
      <c r="G8" s="8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245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17</v>
      </c>
      <c r="D14" s="79" t="s">
        <v>246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37</v>
      </c>
      <c r="D15" s="79" t="s">
        <v>160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38</v>
      </c>
      <c r="D16" s="79" t="s">
        <v>247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144</v>
      </c>
      <c r="D17" s="79" t="s">
        <v>248</v>
      </c>
      <c r="E17" s="80"/>
      <c r="F17" s="80"/>
      <c r="G17" s="81"/>
      <c r="H17" s="1"/>
      <c r="I17" s="1"/>
    </row>
    <row r="18" spans="1:9" x14ac:dyDescent="0.45">
      <c r="A18" s="1"/>
      <c r="B18" s="1"/>
      <c r="C18" s="6" t="s">
        <v>124</v>
      </c>
      <c r="D18" s="76" t="s">
        <v>110</v>
      </c>
      <c r="E18" s="77"/>
      <c r="F18" s="77"/>
      <c r="G18" s="78"/>
      <c r="H18" s="1"/>
      <c r="I18" s="1"/>
    </row>
    <row r="19" spans="1:9" x14ac:dyDescent="0.45">
      <c r="A19" s="1"/>
      <c r="B19" s="1"/>
      <c r="C19" s="6" t="s">
        <v>125</v>
      </c>
      <c r="D19" s="76" t="s">
        <v>111</v>
      </c>
      <c r="E19" s="77"/>
      <c r="F19" s="77"/>
      <c r="G19" s="78"/>
      <c r="H19" s="1"/>
      <c r="I19" s="1"/>
    </row>
    <row r="20" spans="1:9" x14ac:dyDescent="0.45">
      <c r="A20" s="1"/>
      <c r="B20" s="1"/>
      <c r="C20" s="6" t="s">
        <v>7</v>
      </c>
      <c r="D20" s="76" t="s">
        <v>10</v>
      </c>
      <c r="E20" s="77"/>
      <c r="F20" s="77"/>
      <c r="G20" s="78"/>
      <c r="H20" s="1"/>
      <c r="I20" s="1"/>
    </row>
    <row r="21" spans="1:9" x14ac:dyDescent="0.45">
      <c r="A21" s="1"/>
      <c r="B21" s="1"/>
      <c r="C21" s="6" t="s">
        <v>126</v>
      </c>
      <c r="D21" s="83" t="s">
        <v>13</v>
      </c>
      <c r="E21" s="84"/>
      <c r="F21" s="84"/>
      <c r="G21" s="85"/>
      <c r="H21" s="1"/>
      <c r="I21" s="1"/>
    </row>
    <row r="22" spans="1:9" x14ac:dyDescent="0.45">
      <c r="A22" s="1"/>
      <c r="B22" s="1"/>
      <c r="C22" s="6" t="s">
        <v>91</v>
      </c>
      <c r="D22" s="70" t="s">
        <v>249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195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127</v>
      </c>
      <c r="D25" s="70" t="s">
        <v>92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128</v>
      </c>
      <c r="D26" s="70" t="s">
        <v>93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129</v>
      </c>
      <c r="D27" s="70" t="s">
        <v>94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16</v>
      </c>
      <c r="D28" s="70" t="s">
        <v>161</v>
      </c>
      <c r="E28" s="71"/>
      <c r="F28" s="71"/>
      <c r="G28" s="72"/>
      <c r="H28" s="1"/>
      <c r="I28" s="1"/>
    </row>
    <row r="29" spans="1:9" x14ac:dyDescent="0.4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45">
      <c r="A30" s="1"/>
      <c r="B30" s="1"/>
      <c r="C30" s="6" t="s">
        <v>42</v>
      </c>
      <c r="D30" s="73" t="s">
        <v>123</v>
      </c>
      <c r="E30" s="74"/>
      <c r="F30" s="74"/>
      <c r="G30" s="7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R1ghlCkSEVSU6Xh2A76TGeM+xhtAiK5tkWXnadpZjz52ouGURzHYt1FY7dWxxpJy13HspwveWzhd4Xy+by/4A==" saltValue="RPfujgOC0GmW0d/6Hv1Rr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132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0" t="s">
        <v>208</v>
      </c>
      <c r="C8" s="101"/>
      <c r="D8" s="102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3" t="s">
        <v>262</v>
      </c>
      <c r="C10" s="9">
        <v>72997</v>
      </c>
      <c r="D10" s="14" t="s">
        <v>3</v>
      </c>
      <c r="E10" s="1"/>
      <c r="F10" s="1"/>
    </row>
    <row r="11" spans="1:6" x14ac:dyDescent="0.45">
      <c r="A11" s="1"/>
      <c r="B11" s="63" t="s">
        <v>263</v>
      </c>
      <c r="C11" s="9">
        <v>1411</v>
      </c>
      <c r="D11" s="14" t="s">
        <v>3</v>
      </c>
      <c r="E11" s="1"/>
      <c r="F11" s="1"/>
    </row>
    <row r="12" spans="1:6" x14ac:dyDescent="0.45">
      <c r="A12" s="1"/>
      <c r="B12" s="63" t="s">
        <v>264</v>
      </c>
      <c r="C12" s="9">
        <v>552865</v>
      </c>
      <c r="D12" s="14" t="s">
        <v>3</v>
      </c>
      <c r="E12" s="1"/>
      <c r="F12" s="1"/>
    </row>
    <row r="13" spans="1:6" x14ac:dyDescent="0.45">
      <c r="A13" s="1"/>
      <c r="B13" s="63" t="s">
        <v>265</v>
      </c>
      <c r="C13" s="9">
        <v>9000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636273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640479.33081297006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00" t="s">
        <v>142</v>
      </c>
      <c r="C18" s="101"/>
      <c r="D18" s="102"/>
      <c r="E18" s="1"/>
      <c r="F18" s="1"/>
    </row>
    <row r="19" spans="1:6" x14ac:dyDescent="0.45">
      <c r="A19" s="1"/>
      <c r="B19" s="63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3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3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3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100"/>
      <c r="C23" s="101"/>
      <c r="D23" s="102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00" t="s">
        <v>115</v>
      </c>
      <c r="C26" s="101"/>
      <c r="D26" s="102"/>
      <c r="E26" s="1"/>
      <c r="F26" s="1"/>
    </row>
    <row r="27" spans="1:6" x14ac:dyDescent="0.45">
      <c r="A27" s="1"/>
      <c r="B27" s="63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3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00"/>
      <c r="C31" s="101"/>
      <c r="D31" s="102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l8Djp869ZSKq4OdVKuIvnwW9D38AOTMfswWrQDJsm2jN2uBQjD1LRVJUDUMm4p0+/yXNJYi1mb028s2gpGM2bw==" saltValue="wMmOmw6R4Mo454xkDrf4U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59"/>
      <c r="C5" s="59"/>
      <c r="D5" s="59"/>
      <c r="E5" s="59"/>
      <c r="F5" s="59"/>
      <c r="G5" s="1"/>
    </row>
    <row r="6" spans="1:7" ht="15" customHeight="1" x14ac:dyDescent="0.45">
      <c r="A6" s="1"/>
      <c r="B6" s="59"/>
      <c r="C6" s="59"/>
      <c r="D6" s="59"/>
      <c r="E6" s="59"/>
      <c r="F6" s="5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267</v>
      </c>
      <c r="C8" s="101"/>
      <c r="D8" s="101"/>
      <c r="E8" s="101"/>
      <c r="F8" s="102"/>
      <c r="G8" s="1"/>
    </row>
    <row r="9" spans="1:7" x14ac:dyDescent="0.45">
      <c r="A9" s="1"/>
      <c r="B9" s="105" t="s">
        <v>268</v>
      </c>
      <c r="C9" s="106"/>
      <c r="D9" s="107"/>
      <c r="E9" s="9">
        <v>-969496.82110704482</v>
      </c>
      <c r="F9" s="14" t="s">
        <v>3</v>
      </c>
      <c r="G9" s="1"/>
    </row>
    <row r="10" spans="1:7" x14ac:dyDescent="0.45">
      <c r="A10" s="1"/>
      <c r="B10" s="105" t="s">
        <v>269</v>
      </c>
      <c r="C10" s="106"/>
      <c r="D10" s="107"/>
      <c r="E10" s="9">
        <v>2727035.2980395108</v>
      </c>
      <c r="F10" s="14" t="s">
        <v>3</v>
      </c>
      <c r="G10" s="1"/>
    </row>
    <row r="11" spans="1:7" x14ac:dyDescent="0.45">
      <c r="A11" s="1"/>
      <c r="B11" s="105" t="s">
        <v>270</v>
      </c>
      <c r="C11" s="106"/>
      <c r="D11" s="107"/>
      <c r="E11" s="9">
        <v>2727035.2980395108</v>
      </c>
      <c r="F11" s="14" t="s">
        <v>3</v>
      </c>
      <c r="G11" s="1"/>
    </row>
    <row r="12" spans="1:7" x14ac:dyDescent="0.45">
      <c r="A12" s="1"/>
      <c r="B12" s="105" t="s">
        <v>271</v>
      </c>
      <c r="C12" s="106"/>
      <c r="D12" s="107"/>
      <c r="E12" s="9">
        <v>5361913.1375629306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0" t="s">
        <v>272</v>
      </c>
      <c r="C14" s="91"/>
      <c r="D14" s="91"/>
      <c r="E14" s="91"/>
      <c r="F14" s="9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273</v>
      </c>
      <c r="C16" s="101"/>
      <c r="D16" s="101"/>
      <c r="E16" s="101"/>
      <c r="F16" s="102"/>
      <c r="G16" s="1"/>
    </row>
    <row r="17" spans="1:7" x14ac:dyDescent="0.45">
      <c r="A17" s="1"/>
      <c r="B17" s="105" t="s">
        <v>274</v>
      </c>
      <c r="C17" s="106"/>
      <c r="D17" s="107"/>
      <c r="E17" s="9">
        <v>0</v>
      </c>
      <c r="F17" s="14" t="s">
        <v>3</v>
      </c>
      <c r="G17" s="1"/>
    </row>
    <row r="18" spans="1:7" x14ac:dyDescent="0.45">
      <c r="A18" s="1"/>
      <c r="B18" s="105" t="s">
        <v>275</v>
      </c>
      <c r="C18" s="106"/>
      <c r="D18" s="107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0" t="s">
        <v>276</v>
      </c>
      <c r="C20" s="91"/>
      <c r="D20" s="91"/>
      <c r="E20" s="91"/>
      <c r="F20" s="92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60" t="s">
        <v>214</v>
      </c>
      <c r="C23" s="61"/>
      <c r="D23" s="62"/>
      <c r="E23" s="9">
        <v>67520086.53202115</v>
      </c>
      <c r="F23" s="14" t="s">
        <v>3</v>
      </c>
      <c r="G23" s="1"/>
    </row>
    <row r="24" spans="1:7" x14ac:dyDescent="0.45">
      <c r="A24" s="1"/>
      <c r="B24" s="60" t="s">
        <v>215</v>
      </c>
      <c r="C24" s="61"/>
      <c r="D24" s="62"/>
      <c r="E24" s="9">
        <v>64821518</v>
      </c>
      <c r="F24" s="14" t="s">
        <v>3</v>
      </c>
      <c r="G24" s="1"/>
    </row>
    <row r="25" spans="1:7" x14ac:dyDescent="0.4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45">
      <c r="A26" s="1"/>
      <c r="B26" s="57" t="s">
        <v>277</v>
      </c>
      <c r="C26" s="58"/>
      <c r="D26" s="65"/>
      <c r="E26" s="48">
        <f>E23-(E24-E25)</f>
        <v>2698568.53202115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00" t="s">
        <v>186</v>
      </c>
      <c r="C30" s="101"/>
      <c r="D30" s="101"/>
      <c r="E30" s="101"/>
      <c r="F30" s="102"/>
      <c r="G30" s="1"/>
    </row>
    <row r="31" spans="1:7" x14ac:dyDescent="0.45">
      <c r="A31" s="1"/>
      <c r="B31" s="121" t="s">
        <v>281</v>
      </c>
      <c r="C31" s="122"/>
      <c r="D31" s="123"/>
      <c r="E31" s="9">
        <v>0</v>
      </c>
      <c r="F31" s="14"/>
      <c r="G31" s="1"/>
    </row>
    <row r="32" spans="1:7" x14ac:dyDescent="0.45">
      <c r="A32" s="1"/>
      <c r="B32" s="121" t="s">
        <v>187</v>
      </c>
      <c r="C32" s="122"/>
      <c r="D32" s="123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1" t="s">
        <v>120</v>
      </c>
      <c r="C33" s="122"/>
      <c r="D33" s="123"/>
      <c r="E33" s="9">
        <v>2</v>
      </c>
      <c r="F33" s="14" t="s">
        <v>21</v>
      </c>
      <c r="G33" s="1"/>
    </row>
    <row r="34" spans="1:7" x14ac:dyDescent="0.45">
      <c r="A34" s="1"/>
      <c r="B34" s="117" t="s">
        <v>188</v>
      </c>
      <c r="C34" s="117"/>
      <c r="D34" s="117"/>
      <c r="E34" s="10">
        <f>E32/E33</f>
        <v>0</v>
      </c>
      <c r="F34" s="17" t="s">
        <v>3</v>
      </c>
      <c r="G34" s="1"/>
    </row>
    <row r="35" spans="1:7" x14ac:dyDescent="0.45">
      <c r="A35" s="1"/>
      <c r="B35" s="118"/>
      <c r="C35" s="119"/>
      <c r="D35" s="119"/>
      <c r="E35" s="119"/>
      <c r="F35" s="120"/>
      <c r="G35" s="1"/>
    </row>
    <row r="36" spans="1:7" ht="75" customHeight="1" x14ac:dyDescent="0.45">
      <c r="A36" s="1"/>
      <c r="B36" s="90" t="s">
        <v>280</v>
      </c>
      <c r="C36" s="91"/>
      <c r="D36" s="91"/>
      <c r="E36" s="91"/>
      <c r="F36" s="92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x6OaYwRizdxk3mXxgJagSn9+ADbPJ21u5pvoCsC4CwIobqAanIc6enRzCoN+WcLvEitj4MlKgtSUhp1zN2la9w==" saltValue="zG7vUF/IIwWmZhBdj5wIOQ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0" t="s">
        <v>217</v>
      </c>
      <c r="C9" s="101"/>
      <c r="D9" s="101"/>
      <c r="E9" s="101"/>
      <c r="F9" s="102"/>
      <c r="G9" s="1"/>
    </row>
    <row r="10" spans="1:7" x14ac:dyDescent="0.45">
      <c r="A10" s="1"/>
      <c r="B10" s="90" t="s">
        <v>118</v>
      </c>
      <c r="C10" s="91"/>
      <c r="D10" s="92"/>
      <c r="E10" s="7">
        <v>0</v>
      </c>
      <c r="F10" s="8" t="s">
        <v>3</v>
      </c>
      <c r="G10" s="1"/>
    </row>
    <row r="11" spans="1:7" x14ac:dyDescent="0.4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45">
      <c r="A12" s="1"/>
      <c r="B12" s="103" t="s">
        <v>119</v>
      </c>
      <c r="C12" s="104"/>
      <c r="D12" s="124"/>
      <c r="E12" s="10">
        <f>E11-E10</f>
        <v>0</v>
      </c>
      <c r="F12" s="11" t="s">
        <v>3</v>
      </c>
      <c r="G12" s="1"/>
    </row>
    <row r="13" spans="1:7" x14ac:dyDescent="0.45">
      <c r="A13" s="1"/>
      <c r="B13" s="100" t="s">
        <v>109</v>
      </c>
      <c r="C13" s="101"/>
      <c r="D13" s="101"/>
      <c r="E13" s="101"/>
      <c r="F13" s="102"/>
      <c r="G13" s="1"/>
    </row>
    <row r="14" spans="1:7" x14ac:dyDescent="0.4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45">
      <c r="A15" s="1"/>
      <c r="B15" s="90" t="s">
        <v>220</v>
      </c>
      <c r="C15" s="91"/>
      <c r="D15" s="92"/>
      <c r="E15" s="9">
        <v>0</v>
      </c>
      <c r="F15" s="8" t="s">
        <v>3</v>
      </c>
      <c r="G15" s="1"/>
    </row>
    <row r="16" spans="1:7" x14ac:dyDescent="0.45">
      <c r="A16" s="1"/>
      <c r="B16" s="103" t="s">
        <v>119</v>
      </c>
      <c r="C16" s="104"/>
      <c r="D16" s="124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iJUth9XoiBQ3RKf7D5M8tY2blaLRL4NbPv+rMiPY96DsRN85b4yBMBmBpK56jXkYsQ9/Chg5bLKk0wXHE4nSZw==" saltValue="f0ud9/FfdrHMjvG/ZVaBb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178</v>
      </c>
      <c r="C8" s="101"/>
      <c r="D8" s="101"/>
      <c r="E8" s="101"/>
      <c r="F8" s="101"/>
      <c r="G8" s="101"/>
      <c r="H8" s="102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6" t="s">
        <v>282</v>
      </c>
      <c r="C10" s="6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0" t="s">
        <v>179</v>
      </c>
      <c r="C11" s="101"/>
      <c r="D11" s="10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AzRt0YABUWUJdRaa+jzRVDaa3NwHksJ9hzwVoZ/Nf5q58ft17ptZvsLXfi6dFYTwVZNFdlYYJA6EtkoYVE7hQ==" saltValue="PbDUPRWBP9AE/Bao58H/Z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94</v>
      </c>
      <c r="C11" s="22">
        <v>251011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251011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251839.33630000002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sRXVVkATGpbKitpKoQLfhDAEEiwk4qruO1pwET4ms1RimVdkGilWGmIDX3zBpsS+p81Twsk63PuPC479coV/A==" saltValue="Gw//6wZhi+wS3mtO9JrI5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112</v>
      </c>
      <c r="C8" s="101"/>
      <c r="D8" s="101"/>
      <c r="E8" s="101"/>
      <c r="F8" s="102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94</v>
      </c>
      <c r="C10" s="22">
        <v>2510106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2510106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-15846.542027965084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-50202.12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2460214.7321870611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113</v>
      </c>
      <c r="C16" s="101"/>
      <c r="D16" s="101"/>
      <c r="E16" s="101"/>
      <c r="F16" s="102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0" t="s">
        <v>166</v>
      </c>
      <c r="C24" s="101"/>
      <c r="D24" s="101"/>
      <c r="E24" s="101"/>
      <c r="F24" s="102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0" t="s">
        <v>224</v>
      </c>
      <c r="C32" s="101"/>
      <c r="D32" s="101"/>
      <c r="E32" s="101"/>
      <c r="F32" s="102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eldy7UOnkiUwC2eF4O1cOKEEzHSaOGRQN3EFpqiCJZVFYErAwC0DWeW2C3zmRugij1wKNgMoFAUVKBbekuocQ==" saltValue="8Q1V8zoAZuqU2t5ZngjC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93"/>
      <c r="C5" s="93"/>
      <c r="D5" s="93"/>
      <c r="E5" s="93"/>
      <c r="F5" s="9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103</v>
      </c>
      <c r="C8" s="101"/>
      <c r="D8" s="101"/>
      <c r="E8" s="101"/>
      <c r="F8" s="102"/>
      <c r="G8" s="1"/>
    </row>
    <row r="9" spans="1:7" x14ac:dyDescent="0.4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45">
      <c r="A10" s="1"/>
      <c r="B10" s="94" t="s">
        <v>10</v>
      </c>
      <c r="C10" s="95"/>
      <c r="D10" s="96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4" t="s">
        <v>26</v>
      </c>
      <c r="C11" s="95"/>
      <c r="D11" s="96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0" t="s">
        <v>105</v>
      </c>
      <c r="C12" s="101"/>
      <c r="D12" s="102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104</v>
      </c>
      <c r="C14" s="101"/>
      <c r="D14" s="101"/>
      <c r="E14" s="101"/>
      <c r="F14" s="102"/>
      <c r="G14" s="1"/>
    </row>
    <row r="15" spans="1:7" ht="15" customHeight="1" x14ac:dyDescent="0.4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45">
      <c r="A16" s="1"/>
      <c r="B16" s="94" t="s">
        <v>10</v>
      </c>
      <c r="C16" s="95"/>
      <c r="D16" s="96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4" t="s">
        <v>26</v>
      </c>
      <c r="C17" s="95"/>
      <c r="D17" s="96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0" t="s">
        <v>106</v>
      </c>
      <c r="C18" s="101"/>
      <c r="D18" s="102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155</v>
      </c>
      <c r="C20" s="101"/>
      <c r="D20" s="101"/>
      <c r="E20" s="101"/>
      <c r="F20" s="102"/>
      <c r="G20" s="1"/>
    </row>
    <row r="21" spans="1:7" ht="15" customHeight="1" x14ac:dyDescent="0.4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45">
      <c r="A22" s="1"/>
      <c r="B22" s="94" t="s">
        <v>10</v>
      </c>
      <c r="C22" s="95"/>
      <c r="D22" s="96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4" t="s">
        <v>26</v>
      </c>
      <c r="C23" s="95"/>
      <c r="D23" s="96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0" t="s">
        <v>156</v>
      </c>
      <c r="C24" s="101"/>
      <c r="D24" s="102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227</v>
      </c>
      <c r="C26" s="101"/>
      <c r="D26" s="101"/>
      <c r="E26" s="101"/>
      <c r="F26" s="102"/>
      <c r="G26" s="1"/>
    </row>
    <row r="27" spans="1:7" ht="15" customHeight="1" x14ac:dyDescent="0.4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45">
      <c r="A28" s="1"/>
      <c r="B28" s="94" t="s">
        <v>10</v>
      </c>
      <c r="C28" s="95"/>
      <c r="D28" s="96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4" t="s">
        <v>26</v>
      </c>
      <c r="C29" s="95"/>
      <c r="D29" s="96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0" t="s">
        <v>228</v>
      </c>
      <c r="C30" s="101"/>
      <c r="D30" s="102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O6NSN6NszGi/ImYbeXJ2WLpucXzUwZzUNjxW2hRLkxXZH4bXFd7nOYClHFmwYn4Y7LEjm8A2TTdP+VnrEAreg==" saltValue="+kQKHWTU9dCy07lYEky8r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157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158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LeotvBXpbVrLAGyMOuU/VFiDCqdBiNHwV22Gy+kuaSegp6o/Hi0a0+saaTQKNs313sZxH/6G5yDdcL0EsYzQUg==" saltValue="/DJDZiXwxQUWX0OIWYWeg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107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108</v>
      </c>
      <c r="C14" s="101"/>
      <c r="D14" s="101"/>
      <c r="E14" s="101"/>
      <c r="F14" s="102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169</v>
      </c>
      <c r="C20" s="101"/>
      <c r="D20" s="101"/>
      <c r="E20" s="101"/>
      <c r="F20" s="102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231</v>
      </c>
      <c r="C26" s="101"/>
      <c r="D26" s="101"/>
      <c r="E26" s="101"/>
      <c r="F26" s="102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f+hwjXG90pNhcQIQcm8lVjr1TA0m7/Mz56gRcSVObQJxaWhBEnEDnStE7ec3FKgSz5UpRCxXi3q8eiR9iDK+A==" saltValue="+EN7aM5FeXCAAEdpQsDOt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189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3" t="s">
        <v>137</v>
      </c>
      <c r="C9" s="26">
        <v>1.2699999999999999E-2</v>
      </c>
      <c r="D9" s="1"/>
    </row>
    <row r="10" spans="1:4" x14ac:dyDescent="0.45">
      <c r="A10" s="1"/>
      <c r="B10" s="63" t="s">
        <v>138</v>
      </c>
      <c r="C10" s="26">
        <v>1.7500000000000002E-2</v>
      </c>
      <c r="D10" s="1"/>
    </row>
    <row r="11" spans="1:4" x14ac:dyDescent="0.45">
      <c r="A11" s="1"/>
      <c r="B11" s="63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3" t="s">
        <v>253</v>
      </c>
      <c r="C14" s="68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3" t="s">
        <v>139</v>
      </c>
      <c r="C19" s="23">
        <v>9.1000000000000004E-3</v>
      </c>
      <c r="D19" s="1"/>
    </row>
    <row r="20" spans="1:4" x14ac:dyDescent="0.45">
      <c r="A20" s="1"/>
      <c r="B20" s="63" t="s">
        <v>190</v>
      </c>
      <c r="C20" s="23">
        <v>1.77E-2</v>
      </c>
      <c r="D20" s="1"/>
    </row>
    <row r="21" spans="1:4" x14ac:dyDescent="0.45">
      <c r="A21" s="1"/>
      <c r="B21" s="63" t="s">
        <v>191</v>
      </c>
      <c r="C21" s="23">
        <v>8.6999999999999994E-3</v>
      </c>
      <c r="D21" s="1"/>
    </row>
    <row r="22" spans="1:4" x14ac:dyDescent="0.45">
      <c r="A22" s="1"/>
      <c r="B22" s="63" t="s">
        <v>140</v>
      </c>
      <c r="C22" s="41">
        <v>2.8400000000000002E-2</v>
      </c>
      <c r="D22" s="1"/>
    </row>
    <row r="23" spans="1:4" x14ac:dyDescent="0.45">
      <c r="A23" s="1"/>
      <c r="B23" s="63" t="s">
        <v>192</v>
      </c>
      <c r="C23" s="41">
        <v>2.75E-2</v>
      </c>
      <c r="D23" s="1"/>
    </row>
    <row r="24" spans="1:4" x14ac:dyDescent="0.45">
      <c r="A24" s="1"/>
      <c r="B24" s="63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3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UAfaBYIOPSeDZlKT7C9FxLiISeatt0yZQ9nv5V26AWcJAt4LxAjh7gKF4KPBOEX+2MEUHNeD3I/ZFrQuZWoq7w==" saltValue="G/6jrGCJvhLQmCRrBoJ10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65947607.005962357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tillæg'!C13</f>
        <v>251839.33630000002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218458.17292946577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-419302.65706283291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-311184.69359444553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-759821.3900806274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64927595.774453908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640479.33081297006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2460214.7321870611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2460214.7321870611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68028289.837453946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u9Ux8wQxU+MGpuo6I23TBTEzO6pbR4GqnNNZuX2CueX4mtCaay1sQIed2amgFUsttg6O7i94os1PVwpjg9UAZg==" saltValue="L530KpjF8iOuYhB4izuTZ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196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64927595.774453908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214261.06605569788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-411246.84463637008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-305967.37102164107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-751046.33441800857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63673596.290433586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642592.91260465293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64316189.203038238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x7frkOB5JotFouOCGcckcr4ozy0nCeatPrpf2sOvvMzPU6bF11EndDfiYj/GAfVrlUEXtAYixsykCeE/ZpWJWQ==" saltValue="y49cL+LMbmZJYIN/lnCkD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63673596.290433586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210122.86775843083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-403304.09972447698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-300837.52207909228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-742372.6204692286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62437204.915919214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644713.46921624825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63081918.385135464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5pynhXcRNl6lNJMU4VtqAjKXS0d0EWmESfTT4LIPjaSVV0rsE64QtJHE0nscpBDYJ9AlIHmUWfawEYQWy8DnA==" saltValue="xh1GgKoGYfkcJ3wV2zRf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198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62437204.915919214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206042.7762225334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-395472.88334506634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-295793.68018391426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-733799.07785504882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61218182.050757714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646841.02366466203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61865023.074422374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BlIurd8i2Q62HjmBnV3CNrLOX5OxdjpR3Wo5gvbM9Vwmo0k/LgP8TgYgMM6oG6QgFYrSCom/GBdZJ9f9LxD9oQ==" saltValue="Y8wTSfh/2F8+x8gvyX4m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250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0" t="s">
        <v>25</v>
      </c>
      <c r="C9" s="91"/>
      <c r="D9" s="92"/>
      <c r="E9" s="7">
        <v>65720608.803307183</v>
      </c>
      <c r="F9" s="8" t="s">
        <v>3</v>
      </c>
      <c r="G9" s="1"/>
    </row>
    <row r="10" spans="1:7" ht="15" customHeight="1" x14ac:dyDescent="0.45">
      <c r="A10" s="1"/>
      <c r="B10" s="94" t="s">
        <v>43</v>
      </c>
      <c r="C10" s="95"/>
      <c r="D10" s="96"/>
      <c r="E10" s="7">
        <v>201888.351</v>
      </c>
      <c r="F10" s="8" t="s">
        <v>3</v>
      </c>
      <c r="G10" s="1"/>
    </row>
    <row r="11" spans="1:7" ht="15" customHeight="1" x14ac:dyDescent="0.45">
      <c r="A11" s="1"/>
      <c r="B11" s="94" t="s">
        <v>44</v>
      </c>
      <c r="C11" s="95"/>
      <c r="D11" s="96"/>
      <c r="E11" s="9">
        <v>703689.53760000004</v>
      </c>
      <c r="F11" s="8" t="s">
        <v>3</v>
      </c>
      <c r="G11" s="1"/>
    </row>
    <row r="12" spans="1:7" ht="15" customHeight="1" x14ac:dyDescent="0.45">
      <c r="A12" s="1"/>
      <c r="B12" s="94" t="s">
        <v>29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45">
      <c r="A13" s="1"/>
      <c r="B13" s="90" t="s">
        <v>28</v>
      </c>
      <c r="C13" s="91"/>
      <c r="D13" s="92"/>
      <c r="E13" s="9">
        <v>0</v>
      </c>
      <c r="F13" s="8" t="s">
        <v>3</v>
      </c>
      <c r="G13" s="1"/>
    </row>
    <row r="14" spans="1:7" ht="15" customHeight="1" x14ac:dyDescent="0.45">
      <c r="A14" s="1"/>
      <c r="B14" s="90" t="s">
        <v>31</v>
      </c>
      <c r="C14" s="91"/>
      <c r="D14" s="92"/>
      <c r="E14" s="9">
        <v>0</v>
      </c>
      <c r="F14" s="8" t="s">
        <v>3</v>
      </c>
      <c r="G14" s="1"/>
    </row>
    <row r="15" spans="1:7" ht="15" customHeight="1" x14ac:dyDescent="0.45">
      <c r="A15" s="1"/>
      <c r="B15" s="90" t="s">
        <v>30</v>
      </c>
      <c r="C15" s="91"/>
      <c r="D15" s="92"/>
      <c r="E15" s="9">
        <v>0</v>
      </c>
      <c r="F15" s="8" t="s">
        <v>3</v>
      </c>
      <c r="G15" s="1"/>
    </row>
    <row r="16" spans="1:7" ht="15" customHeight="1" x14ac:dyDescent="0.45">
      <c r="A16" s="1"/>
      <c r="B16" s="90" t="s">
        <v>20</v>
      </c>
      <c r="C16" s="91"/>
      <c r="D16" s="92"/>
      <c r="E16" s="9">
        <v>1305744.0436660713</v>
      </c>
      <c r="F16" s="8" t="s">
        <v>3</v>
      </c>
      <c r="G16" s="1"/>
    </row>
    <row r="17" spans="1:7" ht="15" customHeight="1" x14ac:dyDescent="0.45">
      <c r="A17" s="1"/>
      <c r="B17" s="90" t="s">
        <v>10</v>
      </c>
      <c r="C17" s="91"/>
      <c r="D17" s="92"/>
      <c r="E17" s="9">
        <v>-177913.7617761057</v>
      </c>
      <c r="F17" s="8" t="s">
        <v>3</v>
      </c>
      <c r="G17" s="1"/>
    </row>
    <row r="18" spans="1:7" ht="15" customHeight="1" x14ac:dyDescent="0.45">
      <c r="A18" s="1"/>
      <c r="B18" s="90" t="s">
        <v>26</v>
      </c>
      <c r="C18" s="91"/>
      <c r="D18" s="92"/>
      <c r="E18" s="9">
        <f>-'Fane 4.1. Gen. krav - drift'!G34</f>
        <v>-311351.40309656679</v>
      </c>
      <c r="F18" s="8" t="s">
        <v>3</v>
      </c>
      <c r="G18" s="1"/>
    </row>
    <row r="19" spans="1:7" ht="15" customHeight="1" x14ac:dyDescent="0.45">
      <c r="A19" s="1"/>
      <c r="B19" s="90" t="s">
        <v>27</v>
      </c>
      <c r="C19" s="91"/>
      <c r="D19" s="92"/>
      <c r="E19" s="9">
        <f>-'Fane 4.2. Gen. krav - anlæg'!G31</f>
        <v>-1495058.564738228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5"/>
      <c r="E20" s="10">
        <f>SUM(E9:E19)</f>
        <v>65947607.005962357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7" t="s">
        <v>13</v>
      </c>
      <c r="C22" s="98"/>
      <c r="D22" s="99"/>
      <c r="E22" s="10">
        <v>859762.45367208007</v>
      </c>
      <c r="F22" s="11" t="s">
        <v>3</v>
      </c>
      <c r="G22" s="1"/>
    </row>
    <row r="23" spans="1:7" ht="15" customHeight="1" x14ac:dyDescent="0.45">
      <c r="A23" s="1"/>
      <c r="B23" s="100" t="s">
        <v>94</v>
      </c>
      <c r="C23" s="101"/>
      <c r="D23" s="102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4" t="s">
        <v>89</v>
      </c>
      <c r="C26" s="95"/>
      <c r="D26" s="96"/>
      <c r="E26" s="9">
        <v>1647113.8935283201</v>
      </c>
      <c r="F26" s="8" t="s">
        <v>3</v>
      </c>
      <c r="G26" s="1"/>
    </row>
    <row r="27" spans="1:7" ht="15" customHeight="1" x14ac:dyDescent="0.45">
      <c r="A27" s="1"/>
      <c r="B27" s="94" t="s">
        <v>90</v>
      </c>
      <c r="C27" s="95"/>
      <c r="D27" s="95"/>
      <c r="E27" s="9">
        <v>0</v>
      </c>
      <c r="F27" s="8" t="s">
        <v>3</v>
      </c>
      <c r="G27" s="1"/>
    </row>
    <row r="28" spans="1:7" ht="15" customHeight="1" x14ac:dyDescent="0.45">
      <c r="A28" s="1"/>
      <c r="B28" s="103" t="s">
        <v>95</v>
      </c>
      <c r="C28" s="104"/>
      <c r="D28" s="104"/>
      <c r="E28" s="45">
        <v>1609857.8235176187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7" t="s">
        <v>185</v>
      </c>
      <c r="C30" s="98"/>
      <c r="D30" s="98"/>
      <c r="E30" s="45">
        <v>-484748.41055352241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7" t="s">
        <v>148</v>
      </c>
      <c r="C32" s="98"/>
      <c r="D32" s="99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67932478.872598529</v>
      </c>
      <c r="F33" s="13" t="s">
        <v>3</v>
      </c>
      <c r="G33" s="1"/>
    </row>
    <row r="34" spans="1:7" ht="27" customHeight="1" x14ac:dyDescent="0.45">
      <c r="A34" s="1"/>
      <c r="B34" s="90" t="s">
        <v>252</v>
      </c>
      <c r="C34" s="91"/>
      <c r="D34" s="91"/>
      <c r="E34" s="91"/>
      <c r="F34" s="9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CHlLZ7vhElSw0e08HcfZXMIDBmiF8aCdXhK2Iyka0wy+ZAs/6aBgVvPIcFn6WSKgOz+jmERJYffwjGe480qiA==" saltValue="0VvPJbbedbe0j5uJgVP63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11" style="2" bestFit="1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3" t="s">
        <v>130</v>
      </c>
      <c r="C2" s="93"/>
      <c r="D2" s="93"/>
      <c r="E2" s="93"/>
      <c r="F2" s="93"/>
      <c r="G2" s="93"/>
      <c r="H2" s="93"/>
      <c r="I2" s="1"/>
    </row>
    <row r="3" spans="1:9" ht="28.5" customHeight="1" x14ac:dyDescent="0.4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100" t="s">
        <v>56</v>
      </c>
      <c r="C5" s="101"/>
      <c r="D5" s="101"/>
      <c r="E5" s="101"/>
      <c r="F5" s="101"/>
      <c r="G5" s="101"/>
      <c r="H5" s="102"/>
      <c r="I5" s="1"/>
    </row>
    <row r="6" spans="1:9" x14ac:dyDescent="0.45">
      <c r="A6" s="1"/>
      <c r="B6" s="105" t="s">
        <v>45</v>
      </c>
      <c r="C6" s="106"/>
      <c r="D6" s="106"/>
      <c r="E6" s="106"/>
      <c r="F6" s="107"/>
      <c r="G6" s="24">
        <v>15039675.0832849</v>
      </c>
      <c r="H6" s="14" t="s">
        <v>3</v>
      </c>
      <c r="I6" s="1"/>
    </row>
    <row r="7" spans="1:9" x14ac:dyDescent="0.45">
      <c r="A7" s="1"/>
      <c r="B7" s="90" t="s">
        <v>145</v>
      </c>
      <c r="C7" s="91"/>
      <c r="D7" s="91"/>
      <c r="E7" s="91"/>
      <c r="F7" s="92"/>
      <c r="G7" s="69">
        <v>0</v>
      </c>
      <c r="H7" s="14" t="s">
        <v>3</v>
      </c>
      <c r="I7" s="1"/>
    </row>
    <row r="8" spans="1:9" x14ac:dyDescent="0.45">
      <c r="A8" s="1"/>
      <c r="B8" s="105" t="s">
        <v>46</v>
      </c>
      <c r="C8" s="106"/>
      <c r="D8" s="106"/>
      <c r="E8" s="106"/>
      <c r="F8" s="107"/>
      <c r="G8" s="24">
        <f>SUM(G6:G7)*'Fane 14. Nøgletal'!C29</f>
        <v>300793.50166569802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00" t="s">
        <v>57</v>
      </c>
      <c r="C11" s="101"/>
      <c r="D11" s="101"/>
      <c r="E11" s="101"/>
      <c r="F11" s="101"/>
      <c r="G11" s="101"/>
      <c r="H11" s="102"/>
      <c r="I11" s="1"/>
    </row>
    <row r="12" spans="1:9" x14ac:dyDescent="0.4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14996812.009297539</v>
      </c>
      <c r="H12" s="14" t="s">
        <v>3</v>
      </c>
      <c r="I12" s="1"/>
    </row>
    <row r="13" spans="1:9" ht="15" customHeight="1" x14ac:dyDescent="0.45">
      <c r="A13" s="1"/>
      <c r="B13" s="105" t="s">
        <v>146</v>
      </c>
      <c r="C13" s="106"/>
      <c r="D13" s="106"/>
      <c r="E13" s="106"/>
      <c r="F13" s="107"/>
      <c r="G13" s="24">
        <v>75094.205963921384</v>
      </c>
      <c r="H13" s="14" t="s">
        <v>3</v>
      </c>
      <c r="I13" s="1"/>
    </row>
    <row r="14" spans="1:9" x14ac:dyDescent="0.45">
      <c r="A14" s="1"/>
      <c r="B14" s="90" t="s">
        <v>143</v>
      </c>
      <c r="C14" s="91"/>
      <c r="D14" s="91"/>
      <c r="E14" s="91"/>
      <c r="F14" s="92"/>
      <c r="G14" s="24">
        <v>1266686.3147125</v>
      </c>
      <c r="H14" s="14" t="s">
        <v>3</v>
      </c>
      <c r="I14" s="1"/>
    </row>
    <row r="15" spans="1:9" x14ac:dyDescent="0.45">
      <c r="A15" s="1"/>
      <c r="B15" s="111" t="s">
        <v>48</v>
      </c>
      <c r="C15" s="112"/>
      <c r="D15" s="112"/>
      <c r="E15" s="112"/>
      <c r="F15" s="113"/>
      <c r="G15" s="24">
        <v>108765.66250000001</v>
      </c>
      <c r="H15" s="14" t="s">
        <v>3</v>
      </c>
      <c r="I15" s="1"/>
    </row>
    <row r="16" spans="1:9" x14ac:dyDescent="0.4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328947.16384947917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00" t="s">
        <v>58</v>
      </c>
      <c r="C19" s="101"/>
      <c r="D19" s="101"/>
      <c r="E19" s="101"/>
      <c r="F19" s="101"/>
      <c r="G19" s="101"/>
      <c r="H19" s="102"/>
      <c r="I19" s="1"/>
    </row>
    <row r="20" spans="1:9" x14ac:dyDescent="0.4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15111629.896405442</v>
      </c>
      <c r="H20" s="14" t="s">
        <v>3</v>
      </c>
      <c r="I20" s="1"/>
    </row>
    <row r="21" spans="1:9" x14ac:dyDescent="0.45">
      <c r="A21" s="1"/>
      <c r="B21" s="111" t="s">
        <v>51</v>
      </c>
      <c r="C21" s="112"/>
      <c r="D21" s="112"/>
      <c r="E21" s="112"/>
      <c r="F21" s="113"/>
      <c r="G21" s="24">
        <f>1883678.97223429-1707740*1.0169^2</f>
        <v>117729.61261289055</v>
      </c>
      <c r="H21" s="14" t="s">
        <v>3</v>
      </c>
      <c r="I21" s="1"/>
    </row>
    <row r="22" spans="1:9" x14ac:dyDescent="0.4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304587.19018036663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00" t="s">
        <v>59</v>
      </c>
      <c r="C25" s="101"/>
      <c r="D25" s="101"/>
      <c r="E25" s="101"/>
      <c r="F25" s="101"/>
      <c r="G25" s="101"/>
      <c r="H25" s="102"/>
      <c r="I25" s="1"/>
    </row>
    <row r="26" spans="1:9" x14ac:dyDescent="0.4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15218790.333519073</v>
      </c>
      <c r="H26" s="14" t="s">
        <v>3</v>
      </c>
      <c r="I26" s="49"/>
    </row>
    <row r="27" spans="1:9" x14ac:dyDescent="0.45">
      <c r="A27" s="1"/>
      <c r="B27" s="111" t="s">
        <v>54</v>
      </c>
      <c r="C27" s="112"/>
      <c r="D27" s="112"/>
      <c r="E27" s="112"/>
      <c r="F27" s="113"/>
      <c r="G27" s="24">
        <v>155097.91086867001</v>
      </c>
      <c r="H27" s="14" t="s">
        <v>3</v>
      </c>
      <c r="I27" s="1"/>
    </row>
    <row r="28" spans="1:9" x14ac:dyDescent="0.4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307477.76488775486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0" t="s">
        <v>62</v>
      </c>
      <c r="C31" s="101"/>
      <c r="D31" s="101"/>
      <c r="E31" s="101"/>
      <c r="F31" s="101"/>
      <c r="G31" s="101"/>
      <c r="H31" s="102"/>
      <c r="I31" s="1"/>
    </row>
    <row r="32" spans="1:9" x14ac:dyDescent="0.4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15363218.765946139</v>
      </c>
      <c r="H32" s="14" t="s">
        <v>3</v>
      </c>
      <c r="I32" s="1"/>
    </row>
    <row r="33" spans="1:9" x14ac:dyDescent="0.45">
      <c r="A33" s="1"/>
      <c r="B33" s="105" t="s">
        <v>171</v>
      </c>
      <c r="C33" s="106"/>
      <c r="D33" s="106"/>
      <c r="E33" s="106"/>
      <c r="F33" s="107"/>
      <c r="G33" s="24">
        <v>204351.3888822</v>
      </c>
      <c r="H33" s="14" t="s">
        <v>3</v>
      </c>
      <c r="I33" s="1"/>
    </row>
    <row r="34" spans="1:9" x14ac:dyDescent="0.4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311351.40309656679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00" t="s">
        <v>232</v>
      </c>
      <c r="C37" s="101"/>
      <c r="D37" s="101"/>
      <c r="E37" s="101"/>
      <c r="F37" s="101"/>
      <c r="G37" s="101"/>
      <c r="H37" s="102"/>
      <c r="I37" s="1"/>
    </row>
    <row r="38" spans="1:9" x14ac:dyDescent="0.4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15306564.273612488</v>
      </c>
      <c r="H38" s="14" t="s">
        <v>3</v>
      </c>
      <c r="I38" s="1"/>
    </row>
    <row r="39" spans="1:9" x14ac:dyDescent="0.45">
      <c r="A39" s="1"/>
      <c r="B39" s="105" t="s">
        <v>236</v>
      </c>
      <c r="C39" s="106"/>
      <c r="D39" s="106"/>
      <c r="E39" s="106"/>
      <c r="F39" s="107"/>
      <c r="G39" s="24">
        <f>SUM('Fane 2.1. Økonomisk ramme 2022'!C10,'Fane 2.1. Økonomisk ramme 2022'!C12,'Fane 2.1. Økonomisk ramme 2022'!C14)*(1+'Fane 14. Nøgletal'!C14)</f>
        <v>252670.40610979006</v>
      </c>
      <c r="H39" s="14" t="s">
        <v>3</v>
      </c>
      <c r="I39" s="1"/>
    </row>
    <row r="40" spans="1:9" x14ac:dyDescent="0.4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311184.69359444553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00" t="s">
        <v>233</v>
      </c>
      <c r="C43" s="101"/>
      <c r="D43" s="101"/>
      <c r="E43" s="101"/>
      <c r="F43" s="101"/>
      <c r="G43" s="101"/>
      <c r="H43" s="102"/>
      <c r="I43" s="1"/>
    </row>
    <row r="44" spans="1:9" x14ac:dyDescent="0.4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15298368.551082054</v>
      </c>
      <c r="H44" s="14" t="s">
        <v>3</v>
      </c>
      <c r="I44" s="1"/>
    </row>
    <row r="45" spans="1:9" x14ac:dyDescent="0.45">
      <c r="A45" s="1"/>
      <c r="B45" s="108" t="s">
        <v>237</v>
      </c>
      <c r="C45" s="109"/>
      <c r="D45" s="109"/>
      <c r="E45" s="109"/>
      <c r="F45" s="110"/>
      <c r="G45" s="24">
        <f>G39*(1+'Fane 14. Nøgletal'!C14)</f>
        <v>253504.21844995237</v>
      </c>
      <c r="H45" s="14" t="s">
        <v>3</v>
      </c>
      <c r="I45" s="1"/>
    </row>
    <row r="46" spans="1:9" x14ac:dyDescent="0.45">
      <c r="A46" s="1"/>
      <c r="B46" s="105" t="s">
        <v>97</v>
      </c>
      <c r="C46" s="106"/>
      <c r="D46" s="106"/>
      <c r="E46" s="106"/>
      <c r="F46" s="107"/>
      <c r="G46" s="69">
        <v>0</v>
      </c>
      <c r="H46" s="14" t="s">
        <v>3</v>
      </c>
      <c r="I46" s="1"/>
    </row>
    <row r="47" spans="1:9" x14ac:dyDescent="0.4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305967.37102164107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172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15041876.103954613</v>
      </c>
      <c r="H53" s="14" t="s">
        <v>3</v>
      </c>
      <c r="I53" s="1"/>
    </row>
    <row r="54" spans="1:9" x14ac:dyDescent="0.45">
      <c r="A54" s="1"/>
      <c r="B54" s="105" t="s">
        <v>174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300837.52207909228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14789684.009195711</v>
      </c>
      <c r="H59" s="14" t="s">
        <v>3</v>
      </c>
      <c r="I59" s="1"/>
    </row>
    <row r="60" spans="1:9" x14ac:dyDescent="0.45">
      <c r="A60" s="1"/>
      <c r="B60" s="60" t="s">
        <v>203</v>
      </c>
      <c r="C60" s="61"/>
      <c r="D60" s="61"/>
      <c r="E60" s="61"/>
      <c r="F60" s="62"/>
      <c r="G60" s="69">
        <v>0</v>
      </c>
      <c r="H60" s="14" t="s">
        <v>3</v>
      </c>
      <c r="I60" s="1"/>
    </row>
    <row r="61" spans="1:9" x14ac:dyDescent="0.4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295793.68018391426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tJaMYIEbs37jUWG5A+y+mChSr7LiO8JLWTNNylV42sJWdnMWBXGyjn3piwvh3Q7D11UW2MLRXew7sDEluFIkg==" saltValue="mpZS8PU8ZFCM864SuR4QZA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4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4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45">
      <c r="A4" s="1"/>
      <c r="B4" s="100" t="s">
        <v>60</v>
      </c>
      <c r="C4" s="101"/>
      <c r="D4" s="101"/>
      <c r="E4" s="101"/>
      <c r="F4" s="101"/>
      <c r="G4" s="101"/>
      <c r="H4" s="102"/>
      <c r="I4" s="1"/>
    </row>
    <row r="5" spans="1:9" x14ac:dyDescent="0.45">
      <c r="A5" s="1"/>
      <c r="B5" s="105" t="s">
        <v>65</v>
      </c>
      <c r="C5" s="106"/>
      <c r="D5" s="106"/>
      <c r="E5" s="106"/>
      <c r="F5" s="107"/>
      <c r="G5" s="24">
        <v>51122047.933218576</v>
      </c>
      <c r="H5" s="14" t="s">
        <v>3</v>
      </c>
      <c r="I5" s="1"/>
    </row>
    <row r="6" spans="1:9" x14ac:dyDescent="0.45">
      <c r="A6" s="1"/>
      <c r="B6" s="105" t="s">
        <v>61</v>
      </c>
      <c r="C6" s="106"/>
      <c r="D6" s="106"/>
      <c r="E6" s="106"/>
      <c r="F6" s="107"/>
      <c r="G6" s="24">
        <f>G5*'Fane 14. Nøgletal'!C19</f>
        <v>465210.63619228906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0" t="s">
        <v>66</v>
      </c>
      <c r="C9" s="101"/>
      <c r="D9" s="101"/>
      <c r="E9" s="101"/>
      <c r="F9" s="101"/>
      <c r="G9" s="101"/>
      <c r="H9" s="102"/>
      <c r="I9" s="1"/>
    </row>
    <row r="10" spans="1:9" x14ac:dyDescent="0.4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51543331.94972425</v>
      </c>
      <c r="H10" s="14" t="s">
        <v>3</v>
      </c>
      <c r="I10" s="1"/>
    </row>
    <row r="11" spans="1:9" x14ac:dyDescent="0.45">
      <c r="A11" s="1"/>
      <c r="B11" s="105" t="s">
        <v>147</v>
      </c>
      <c r="C11" s="106"/>
      <c r="D11" s="106"/>
      <c r="E11" s="106"/>
      <c r="F11" s="107"/>
      <c r="G11" s="24">
        <v>-227690.76428767131</v>
      </c>
      <c r="H11" s="14" t="s">
        <v>3</v>
      </c>
      <c r="I11" s="1"/>
    </row>
    <row r="12" spans="1:9" x14ac:dyDescent="0.45">
      <c r="A12" s="1"/>
      <c r="B12" s="111" t="s">
        <v>68</v>
      </c>
      <c r="C12" s="112"/>
      <c r="D12" s="112"/>
      <c r="E12" s="112"/>
      <c r="F12" s="113"/>
      <c r="G12" s="69">
        <v>0</v>
      </c>
      <c r="H12" s="14" t="s">
        <v>3</v>
      </c>
      <c r="I12" s="1"/>
    </row>
    <row r="13" spans="1:9" x14ac:dyDescent="0.4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908286.84898222738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0" t="s">
        <v>70</v>
      </c>
      <c r="C16" s="101"/>
      <c r="D16" s="101"/>
      <c r="E16" s="101"/>
      <c r="F16" s="101"/>
      <c r="G16" s="101"/>
      <c r="H16" s="102"/>
      <c r="I16" s="1"/>
    </row>
    <row r="17" spans="1:9" x14ac:dyDescent="0.4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51289483.037342303</v>
      </c>
      <c r="H17" s="14" t="s">
        <v>3</v>
      </c>
      <c r="I17" s="1"/>
    </row>
    <row r="18" spans="1:9" x14ac:dyDescent="0.45">
      <c r="A18" s="1"/>
      <c r="B18" s="111" t="s">
        <v>72</v>
      </c>
      <c r="C18" s="112"/>
      <c r="D18" s="112"/>
      <c r="E18" s="112"/>
      <c r="F18" s="113"/>
      <c r="G18" s="24">
        <v>759874.02653946984</v>
      </c>
      <c r="H18" s="14" t="s">
        <v>3</v>
      </c>
      <c r="I18" s="1"/>
    </row>
    <row r="19" spans="1:9" x14ac:dyDescent="0.4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914434.75379185216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0" t="s">
        <v>74</v>
      </c>
      <c r="C22" s="101"/>
      <c r="D22" s="101"/>
      <c r="E22" s="101"/>
      <c r="F22" s="101"/>
      <c r="G22" s="101"/>
      <c r="H22" s="102"/>
      <c r="I22" s="1"/>
    </row>
    <row r="23" spans="1:9" x14ac:dyDescent="0.4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52142280.279598691</v>
      </c>
      <c r="H23" s="14" t="s">
        <v>3</v>
      </c>
      <c r="I23" s="1"/>
    </row>
    <row r="24" spans="1:9" x14ac:dyDescent="0.45">
      <c r="A24" s="1"/>
      <c r="B24" s="111" t="s">
        <v>76</v>
      </c>
      <c r="C24" s="112"/>
      <c r="D24" s="112"/>
      <c r="E24" s="112"/>
      <c r="F24" s="113"/>
      <c r="G24" s="24">
        <v>296480.11342768779</v>
      </c>
      <c r="H24" s="14" t="s">
        <v>3</v>
      </c>
      <c r="I24" s="1"/>
    </row>
    <row r="25" spans="1:9" x14ac:dyDescent="0.4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1489260.7951619492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0" t="s">
        <v>78</v>
      </c>
      <c r="C28" s="101"/>
      <c r="D28" s="101"/>
      <c r="E28" s="101"/>
      <c r="F28" s="101"/>
      <c r="G28" s="101"/>
      <c r="H28" s="102"/>
      <c r="I28" s="1"/>
    </row>
    <row r="29" spans="1:9" x14ac:dyDescent="0.4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51953204.739942364</v>
      </c>
      <c r="H29" s="14" t="s">
        <v>3</v>
      </c>
      <c r="I29" s="1"/>
    </row>
    <row r="30" spans="1:9" x14ac:dyDescent="0.45">
      <c r="A30" s="1"/>
      <c r="B30" s="105" t="s">
        <v>176</v>
      </c>
      <c r="C30" s="106"/>
      <c r="D30" s="106"/>
      <c r="E30" s="106"/>
      <c r="F30" s="107"/>
      <c r="G30" s="24">
        <v>712274.54995871999</v>
      </c>
      <c r="H30" s="14" t="s">
        <v>3</v>
      </c>
      <c r="I30" s="1"/>
    </row>
    <row r="31" spans="1:9" x14ac:dyDescent="0.4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1495058.564738228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0" t="s">
        <v>238</v>
      </c>
      <c r="C34" s="101"/>
      <c r="D34" s="101"/>
      <c r="E34" s="101"/>
      <c r="F34" s="101"/>
      <c r="G34" s="101"/>
      <c r="H34" s="102"/>
      <c r="I34" s="1"/>
    </row>
    <row r="35" spans="1:9" x14ac:dyDescent="0.4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51339283.113555901</v>
      </c>
      <c r="H35" s="14" t="s">
        <v>3</v>
      </c>
      <c r="I35" s="1"/>
    </row>
    <row r="36" spans="1:9" x14ac:dyDescent="0.45">
      <c r="A36" s="1"/>
      <c r="B36" s="105" t="s">
        <v>240</v>
      </c>
      <c r="C36" s="106"/>
      <c r="D36" s="106"/>
      <c r="E36" s="106"/>
      <c r="F36" s="107"/>
      <c r="G36" s="69">
        <v>0</v>
      </c>
      <c r="H36" s="14" t="s">
        <v>3</v>
      </c>
      <c r="I36" s="1"/>
    </row>
    <row r="37" spans="1:9" x14ac:dyDescent="0.4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759821.3900806274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0" t="s">
        <v>85</v>
      </c>
      <c r="C40" s="101"/>
      <c r="D40" s="101"/>
      <c r="E40" s="101"/>
      <c r="F40" s="101"/>
      <c r="G40" s="101"/>
      <c r="H40" s="102"/>
      <c r="I40" s="1"/>
    </row>
    <row r="41" spans="1:9" x14ac:dyDescent="0.4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50746373.94716274</v>
      </c>
      <c r="H41" s="14" t="s">
        <v>3</v>
      </c>
      <c r="I41" s="1"/>
    </row>
    <row r="42" spans="1:9" x14ac:dyDescent="0.45">
      <c r="A42" s="1"/>
      <c r="B42" s="47" t="s">
        <v>242</v>
      </c>
      <c r="C42" s="61"/>
      <c r="D42" s="61"/>
      <c r="E42" s="61"/>
      <c r="F42" s="62"/>
      <c r="G42" s="69">
        <v>0</v>
      </c>
      <c r="H42" s="14" t="s">
        <v>3</v>
      </c>
      <c r="I42" s="1"/>
    </row>
    <row r="43" spans="1:9" x14ac:dyDescent="0.45">
      <c r="A43" s="1"/>
      <c r="B43" s="105" t="s">
        <v>101</v>
      </c>
      <c r="C43" s="106"/>
      <c r="D43" s="106"/>
      <c r="E43" s="106"/>
      <c r="F43" s="107"/>
      <c r="G43" s="69">
        <v>0</v>
      </c>
      <c r="H43" s="14" t="s">
        <v>3</v>
      </c>
      <c r="I43" s="1"/>
    </row>
    <row r="44" spans="1:9" x14ac:dyDescent="0.4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751046.33441800857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181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50160312.193866797</v>
      </c>
      <c r="H53" s="14" t="s">
        <v>3</v>
      </c>
      <c r="I53" s="1"/>
    </row>
    <row r="54" spans="1:9" x14ac:dyDescent="0.45">
      <c r="A54" s="1"/>
      <c r="B54" s="105" t="s">
        <v>183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742372.6204692286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0" t="s">
        <v>205</v>
      </c>
      <c r="C58" s="101"/>
      <c r="D58" s="101"/>
      <c r="E58" s="101"/>
      <c r="F58" s="101"/>
      <c r="G58" s="101"/>
      <c r="H58" s="102"/>
      <c r="I58" s="1"/>
    </row>
    <row r="59" spans="1:9" x14ac:dyDescent="0.4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49581018.773989782</v>
      </c>
      <c r="H59" s="14" t="s">
        <v>3</v>
      </c>
      <c r="I59" s="1"/>
    </row>
    <row r="60" spans="1:9" x14ac:dyDescent="0.45">
      <c r="A60" s="1"/>
      <c r="B60" s="105" t="s">
        <v>256</v>
      </c>
      <c r="C60" s="106"/>
      <c r="D60" s="106"/>
      <c r="E60" s="106"/>
      <c r="F60" s="107"/>
      <c r="G60" s="69">
        <v>0</v>
      </c>
      <c r="H60" s="14" t="s">
        <v>3</v>
      </c>
      <c r="I60" s="1"/>
    </row>
    <row r="61" spans="1:9" x14ac:dyDescent="0.4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733799.07785504882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mHl7PbarguwF1IlCiMDjtHsCngtIgYxeGRlTjORBAerw2mQ+EsonGit4ANhw7Q5KPBFeQ42rfniQRchs5zsSQA==" saltValue="AkT4yj6EQAiVfPzPgQhMJ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10</v>
      </c>
      <c r="C8" s="101"/>
      <c r="D8" s="101"/>
      <c r="E8" s="101"/>
      <c r="F8" s="101"/>
      <c r="G8" s="101"/>
      <c r="H8" s="102"/>
      <c r="I8" s="1"/>
    </row>
    <row r="9" spans="1:9" x14ac:dyDescent="0.45">
      <c r="A9" s="1"/>
      <c r="B9" s="105" t="s">
        <v>243</v>
      </c>
      <c r="C9" s="106"/>
      <c r="D9" s="106"/>
      <c r="E9" s="106"/>
      <c r="F9" s="107"/>
      <c r="G9" s="23">
        <v>0</v>
      </c>
      <c r="H9" s="14"/>
      <c r="I9" s="1"/>
    </row>
    <row r="10" spans="1:9" x14ac:dyDescent="0.45">
      <c r="A10" s="1"/>
      <c r="B10" s="105" t="s">
        <v>86</v>
      </c>
      <c r="C10" s="106"/>
      <c r="D10" s="106"/>
      <c r="E10" s="106"/>
      <c r="F10" s="107"/>
      <c r="G10" s="23">
        <v>1.0806561134100755E-3</v>
      </c>
      <c r="H10" s="14"/>
      <c r="I10" s="1"/>
    </row>
    <row r="11" spans="1:9" x14ac:dyDescent="0.45">
      <c r="A11" s="1"/>
      <c r="B11" s="105" t="s">
        <v>87</v>
      </c>
      <c r="C11" s="106"/>
      <c r="D11" s="106"/>
      <c r="E11" s="106"/>
      <c r="F11" s="107"/>
      <c r="G11" s="41">
        <v>2.6190005178660307E-3</v>
      </c>
      <c r="H11" s="14"/>
      <c r="I11" s="1"/>
    </row>
    <row r="12" spans="1:9" x14ac:dyDescent="0.45">
      <c r="A12" s="1"/>
      <c r="B12" s="105" t="s">
        <v>206</v>
      </c>
      <c r="C12" s="106"/>
      <c r="D12" s="106"/>
      <c r="E12" s="106"/>
      <c r="F12" s="107"/>
      <c r="G12" s="41">
        <v>6.3130967488883279E-3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4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0il74ecWIcZaUusFOcTTR5si507fapjTDpuc0x+XRO+8hRfKjB/NSTlzk7+tqXG+fxaaB40keW5f3eUt7c5DQ==" saltValue="iI/J7XFfacoge/vEz+9Tu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2021-09-09T22:31:40Z</dcterms:modified>
</cp:coreProperties>
</file>