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Roskilde AS (S080)\ØR2021\"/>
    </mc:Choice>
  </mc:AlternateContent>
  <bookViews>
    <workbookView xWindow="3120" yWindow="990" windowWidth="12750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12" i="20" s="1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<sst xmlns="http://schemas.openxmlformats.org/spreadsheetml/2006/main" count="689" uniqueCount="279">
  <si>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</si>
  <si>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</si>
  <si>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</si>
  <si>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</si>
  <si>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</si>
  <si>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</si>
  <si>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</si>
  <si>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</si>
  <si>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</si>
  <si>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</si>
  <si>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</si>
  <si>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</si>
  <si>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</si>
  <si>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</si>
  <si>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</si>
  <si>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</si>
  <si>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</si>
  <si>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</si>
  <si>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</si>
  <si>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</si>
  <si>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</si>
  <si>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</si>
  <si>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</si>
  <si>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</si>
  <si>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</si>
  <si>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</si>
  <si>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</si>
  <si>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</si>
  <si>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</si>
  <si>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</si>
  <si>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</si>
  <si>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</si>
  <si>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</si>
  <si>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</si>
  <si>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</si>
  <si>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</si>
  <si>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</si>
  <si>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</si>
  <si>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</si>
  <si>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</si>
  <si>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</si>
  <si>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</si>
  <si>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</si>
  <si>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</si>
  <si>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</si>
  <si>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</si>
  <si>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</si>
  <si>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</si>
  <si>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</si>
  <si>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</si>
  <si>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</si>
  <si>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</si>
  <si>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</si>
  <si>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</si>
  <si>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</si>
  <si>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</si>
  <si>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</si>
  <si>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</si>
  <si>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</si>
  <si>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</si>
  <si>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</si>
  <si>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</si>
  <si>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</si>
  <si>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</si>
  <si>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</si>
  <si>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</si>
  <si>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</si>
  <si>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</si>
  <si>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</si>
  <si>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</si>
  <si>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</si>
  <si>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</si>
  <si>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</si>
  <si>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</si>
  <si>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</si>
  <si>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</si>
  <si>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</si>
  <si>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</si>
  <si>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</si>
  <si>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</si>
  <si>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</si>
  <si>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</si>
  <si>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</si>
  <si>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</si>
  <si>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</si>
  <si>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</si>
  <si>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</si>
  <si>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</si>
  <si>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</si>
  <si>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</si>
  <si>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</si>
  <si>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</si>
  <si>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</si>
  <si>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</si>
  <si>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</si>
  <si>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</si>
  <si>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</si>
  <si>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</si>
  <si>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</si>
  <si>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</si>
  <si>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</si>
  <si>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</si>
  <si>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</si>
  <si>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</si>
  <si>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</si>
  <si>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</si>
  <si>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</si>
  <si>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</si>
  <si>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</si>
  <si>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</si>
  <si>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</si>
  <si>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</si>
  <si>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</si>
  <si>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</si>
  <si>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</si>
  <si>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</si>
  <si>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</si>
  <si>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</si>
  <si>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</si>
  <si>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</si>
  <si>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</si>
  <si>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</si>
  <si>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</si>
  <si>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</si>
  <si>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</si>
  <si>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</si>
  <si>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</si>
  <si>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</si>
  <si>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</si>
  <si>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</si>
  <si>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</si>
  <si>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</si>
  <si>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</si>
  <si>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</si>
  <si>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</si>
  <si>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</si>
  <si>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</si>
  <si>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</si>
  <si>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</si>
  <si>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</si>
  <si>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</si>
  <si>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</si>
  <si>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</si>
  <si>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</si>
  <si>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</si>
  <si>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</si>
  <si>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</si>
  <si>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</si>
  <si>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</si>
  <si>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</si>
  <si>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</si>
  <si>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</si>
  <si>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</si>
  <si>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</si>
  <si>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</si>
  <si>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</si>
  <si>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</si>
  <si>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</si>
  <si>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</si>
  <si>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</si>
  <si>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</si>
  <si>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</si>
  <si>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</si>
  <si>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</si>
  <si>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</si>
  <si>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</si>
  <si>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</si>
  <si>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</si>
  <si>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</si>
  <si>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</si>
  <si>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</si>
  <si>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</si>
  <si>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</si>
  <si>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</si>
  <si>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</si>
  <si>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</si>
  <si>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</si>
  <si>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</si>
  <si>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</si>
  <si>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</si>
  <si>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</si>
  <si>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</si>
  <si>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</si>
  <si>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</si>
  <si>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</si>
  <si>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</si>
  <si>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</si>
  <si>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</si>
  <si>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</si>
  <si>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</si>
  <si>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</si>
  <si>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</si>
  <si>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</si>
  <si>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</si>
  <si>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</si>
  <si>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</si>
  <si>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</si>
  <si>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</si>
  <si>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</si>
  <si>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</si>
  <si>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</si>
  <si>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</si>
  <si>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</si>
  <si>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</si>
  <si>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</si>
  <si>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</si>
  <si>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</si>
  <si>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</si>
  <si>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</si>
  <si>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</si>
  <si>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</si>
  <si>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</si>
  <si>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</si>
  <si>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</si>
  <si>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</si>
  <si>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</si>
  <si>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</si>
  <si>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</si>
  <si>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</si>
  <si>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</si>
  <si>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</si>
  <si>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</si>
  <si>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</si>
  <si>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</si>
  <si>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</si>
  <si>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</si>
  <si>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</si>
  <si>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</si>
  <si>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</si>
  <si>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</si>
  <si>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</si>
  <si>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</si>
  <si>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</si>
  <si>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</si>
  <si>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</si>
  <si>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</si>
  <si>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</si>
  <si>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</si>
  <si>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</si>
  <si>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</si>
  <si>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</si>
  <si>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</si>
  <si>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</si>
  <si>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</si>
  <si>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</si>
  <si>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</si>
  <si>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</si>
  <si>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</si>
  <si>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</si>
  <si>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</si>
  <si>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</si>
  <si>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</si>
  <si>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</si>
  <si>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</si>
  <si>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</si>
  <si>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</si>
  <si>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</si>
  <si>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</si>
  <si>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</si>
  <si>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</si>
  <si>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</si>
  <si>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</si>
  <si>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</si>
  <si>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</si>
  <si>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</si>
  <si>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</si>
  <si>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</si>
  <si>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</si>
  <si>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</si>
  <si>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</si>
  <si>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</si>
  <si>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Ingen tilknyttet virksomhed</t>
  </si>
  <si>
    <t>Ingen bortfald eller nedsættelse</t>
  </si>
  <si>
    <t>Ingen engangstillæg</t>
  </si>
  <si>
    <t>Periodevise driftsomkostninger i alt i 2018-prisniveau</t>
  </si>
  <si>
    <t>Tryksatte minipumpestationer (husstandssystemer)</t>
  </si>
  <si>
    <t>30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</si>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</sst>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2886421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118969</v>
      </c>
      <c r="D11" s="14" t="s">
        <v>3</v>
      </c>
      <c r="E11" s="1"/>
      <c r="F11" s="1"/>
    </row>
    <row r="12" spans="1:6" ht="15" customHeight="1" x14ac:dyDescent="0.25">
      <c r="A12" s="1"/>
      <c r="B12" s="54" t="s">
        <v>267</v>
      </c>
      <c r="C12" s="9">
        <v>37639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497707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157901</v>
      </c>
      <c r="D14" s="14" t="s">
        <v>3</v>
      </c>
      <c r="E14" s="1"/>
      <c r="F14" s="1"/>
    </row>
    <row r="15" spans="1:6" x14ac:dyDescent="0.25">
      <c r="A15" s="1"/>
      <c r="B15" s="54" t="s">
        <v>270</v>
      </c>
      <c r="C15" s="9">
        <v>53181</v>
      </c>
      <c r="D15" s="14" t="s">
        <v>3</v>
      </c>
      <c r="E15" s="1"/>
      <c r="F15" s="1"/>
    </row>
    <row r="16" spans="1:6" x14ac:dyDescent="0.25">
      <c r="A16" s="1"/>
      <c r="B16" s="38" t="s">
        <v>198</v>
      </c>
      <c r="C16" s="12">
        <f>SUM(C10:C15)</f>
        <v>3751818</v>
      </c>
      <c r="D16" s="13" t="s">
        <v>3</v>
      </c>
      <c r="E16" s="1"/>
      <c r="F16" s="1"/>
    </row>
    <row r="17" spans="1:6" x14ac:dyDescent="0.25">
      <c r="A17" s="1"/>
      <c r="B17" s="38" t="s">
        <v>199</v>
      </c>
      <c r="C17" s="12">
        <f>C16*(1+'Fane 14. Nøgletal'!C13)^2</f>
        <v>3843920.77979112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86" t="s">
        <v>178</v>
      </c>
      <c r="C20" s="87"/>
      <c r="D20" s="88"/>
      <c r="E20" s="1"/>
      <c r="F20" s="1"/>
    </row>
    <row r="21" spans="1:6" x14ac:dyDescent="0.25">
      <c r="A21" s="1"/>
      <c r="B21" s="54" t="s">
        <v>147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149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4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86"/>
      <c r="C25" s="87"/>
      <c r="D25" s="88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86" t="s">
        <v>146</v>
      </c>
      <c r="C28" s="87"/>
      <c r="D28" s="88"/>
      <c r="E28" s="1"/>
      <c r="F28" s="1"/>
    </row>
    <row r="29" spans="1:6" x14ac:dyDescent="0.2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86"/>
      <c r="C33" s="87"/>
      <c r="D33" s="88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146561845.74242479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121615045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24946800.742424786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133978213.437758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128719564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5258649.4377579987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137091496.02424079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122460083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14631413.024240792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39" x14ac:dyDescent="0.25">
      <c r="A10" s="1"/>
      <c r="B10" s="56" t="s">
        <v>275</v>
      </c>
      <c r="C10" s="112" t="s">
        <v>276</v>
      </c>
      <c r="D10" s="9">
        <v>485494</v>
      </c>
      <c r="E10" s="9">
        <f>IFERROR(D10/C10,0)</f>
        <v>16183.133333333333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16183.133333333333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16183.133333333333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16183.133333333333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16380.56756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RCX0vleaZw40jY6ofg+SnzB/tB8sxOQxuxF0VRlfQlsq3S+qJ4B7C8ZyLdFqxjTucWrFkby/lHP+htvw6VIgg==" saltValue="dYDzWD87tvZ6vJZYqHWB3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8Lz0sNhFq60V5KeyYMU5yK5AOcWPzwxLmjvlCLnBGs2TvfxnY6vOaOtBbUKS7vBLOZ1P8RSO9tsftDGAJ+Hog==" saltValue="azuuzZxlHsMAV4mTAtcQY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274</v>
      </c>
      <c r="C9" s="110"/>
      <c r="D9" s="111"/>
      <c r="E9" s="9">
        <v>1882240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-18922.923374648017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-37644.800000000003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1935709.0415809476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1914050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-19242.722227370068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-38281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1925307.4868221877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1914050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-19242.722227370068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-38281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1948796.2381614184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1914050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-19242.722227370068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-38281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1972571.5522669877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WNbz8nWjy0U/kvgYUO1FKnUmAnabldEbC1M7VuR/VZ2V6u19dZk3Xs5JNyO3bFXE5BdOiAtt4JCIIXkcKebmg==" saltValue="Q97V+e2ry5GwUZxih9Ahk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126532980.67993695</v>
      </c>
      <c r="D9" s="8" t="s">
        <v>3</v>
      </c>
      <c r="E9" s="1"/>
    </row>
    <row r="10" spans="1:5" ht="17.25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25" customHeight="1" x14ac:dyDescent="0.25">
      <c r="A11" s="1"/>
      <c r="B11" s="48" t="s">
        <v>49</v>
      </c>
      <c r="C11" s="9">
        <f>'Fane 10.1. Varige tillæg'!E12</f>
        <v>16380.56756</v>
      </c>
      <c r="D11" s="8" t="s">
        <v>3</v>
      </c>
      <c r="E11" s="1"/>
    </row>
    <row r="12" spans="1:5" ht="17.25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25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25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25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25" customHeight="1" x14ac:dyDescent="0.25">
      <c r="A16" s="1"/>
      <c r="B16" s="48" t="s">
        <v>20</v>
      </c>
      <c r="C16" s="9">
        <f>C9*'Fane 14. Nøgletal'!C12+SUM(C10:C15)*'Fane 14. Nøgletal'!C13</f>
        <v>2492899.56231899</v>
      </c>
      <c r="D16" s="8" t="s">
        <v>3</v>
      </c>
      <c r="E16" s="1"/>
    </row>
    <row r="17" spans="1:5" ht="17.25" customHeight="1" x14ac:dyDescent="0.25">
      <c r="A17" s="1"/>
      <c r="B17" s="48" t="s">
        <v>10</v>
      </c>
      <c r="C17" s="9">
        <f>-SUM(C9:C16)*'Fane 5. Individuelt eff. krav'!G11</f>
        <v>-1297314.2709726132</v>
      </c>
      <c r="D17" s="8" t="s">
        <v>3</v>
      </c>
      <c r="E17" s="1"/>
    </row>
    <row r="18" spans="1:5" ht="17.25" customHeight="1" x14ac:dyDescent="0.25">
      <c r="A18" s="1"/>
      <c r="B18" s="48" t="s">
        <v>29</v>
      </c>
      <c r="C18" s="9">
        <f>-'Fane 4.1. Gen. krav - drift'!G34</f>
        <v>-1035622.5333686518</v>
      </c>
      <c r="D18" s="8" t="s">
        <v>3</v>
      </c>
      <c r="E18" s="1"/>
    </row>
    <row r="19" spans="1:5" ht="17.25" customHeight="1" x14ac:dyDescent="0.25">
      <c r="A19" s="1"/>
      <c r="B19" s="48" t="s">
        <v>30</v>
      </c>
      <c r="C19" s="9">
        <f>-'Fane 4.2. Gen. krav - anlæg'!G31</f>
        <v>-2280310.9839782617</v>
      </c>
      <c r="D19" s="8" t="s">
        <v>3</v>
      </c>
      <c r="E19" s="1"/>
    </row>
    <row r="20" spans="1:5" ht="17.25" customHeight="1" x14ac:dyDescent="0.25">
      <c r="A20" s="1"/>
      <c r="B20" s="49" t="s">
        <v>22</v>
      </c>
      <c r="C20" s="10">
        <f>SUM(C9:C19)</f>
        <v>124429013.02149643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3843920.77979112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1935709.0415809476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130208642.84286849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124429013.02149643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1518033.9588622565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-1266196.8289232622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-1027291.9857102343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-2171526.8179062242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121482031.34781897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3890816.6133045717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1925307.4868221877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127298155.44794573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121482031.34781897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1482080.7824433916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-1236208.1730664428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-1019028.448977181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-2137573.9103448517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118571301.59787388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3938284.5759868873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1948796.2381614184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124458382.41202219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118571301.59787388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1446569.8794940615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-1206588.4188810072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-1010831.3841336087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-2104151.8734696545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115696299.80088367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3986331.6478139278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1972571.5522669877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121655203.00096458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126603697.28738089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2051186.708901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2534501.2147267531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-1318900.1848409863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-1036341.7545463069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-2301162.591684395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126532980.67993695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7414330.6309515303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1898312.3854588708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2620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135848243.69634733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52226179.285570957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1849868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1081520.9457114192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52039689.860807084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0.5948319950513542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1882239.6725000001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1078438.6025627817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51853073.760505132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1037061.4752101026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51817087.727315344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1036341.7545463069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51781126.668432586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1035622.5333686518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51364599.28551171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1027291.9857102343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50951422.448859051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1019028.448977181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50541569.206680432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1010831.3841336087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78155295.598171026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711213.18994335632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78799353.850371659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38297.909850191325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1395426.4361559269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78797464.267237082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7591.2224630099981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1394781.1611655245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78935256.732806712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2091595.0870663498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2301162.591684395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80276585.30598399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16580.410484231998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2280310.9839782617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78964611.560226336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2171526.8179062242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77729960.376176417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2137573.9103448517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76514613.580714703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2104151.8734696545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6.3146245230592205E-3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1.0053406247156588E-2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2020-09-21T11:49:58Z</dcterms:modified>
</cp:coreProperties>
</file>