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SK Spildevand AS (S084)\ØR2027\"/>
    </mc:Choice>
  </mc:AlternateContent>
  <xr:revisionPtr revIDLastSave="0" documentId="13_ncr:1_{A7517D5A-01A0-41EF-B394-4CF62F905DCA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10-tillæg'!$A$1:$E$23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10-tillæg'!$B$8:$D$16</definedName>
    <definedName name="PG10Tillæg_K_Tabel_Total">'5.1. § 10-tillæg'!$B$16</definedName>
    <definedName name="PG10Tillæg_ØR_Tabel">'5.1. § 10-tillæg'!$B$18:$D$21</definedName>
    <definedName name="PG10Tillæg_ØR_Tabel_SletDrik">'5.1. § 10-tillæg'!$B$19:$D$19</definedName>
    <definedName name="PG10Tillæg_ØR_Tabel_Total">'5.1. § 10-tillæg'!$B$21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10-tillæg'!$A$1:$E$23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C12" i="3" s="1"/>
  <c r="G11" i="13"/>
  <c r="G12" i="13" s="1"/>
  <c r="C11" i="13"/>
  <c r="E11" i="13"/>
  <c r="C15" i="12"/>
  <c r="C11" i="12"/>
  <c r="C16" i="12" s="1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C13" i="7" s="1"/>
  <c r="E12" i="8"/>
  <c r="C12" i="7" s="1"/>
  <c r="E11" i="8"/>
  <c r="C11" i="7" s="1"/>
  <c r="E10" i="8"/>
  <c r="C10" i="7" s="1"/>
  <c r="E9" i="8"/>
  <c r="C21" i="7"/>
  <c r="C18" i="3" s="1"/>
  <c r="C16" i="6"/>
  <c r="C20" i="3"/>
  <c r="C13" i="3"/>
  <c r="C12" i="11" l="1"/>
  <c r="C19" i="3" s="1"/>
  <c r="C9" i="7"/>
  <c r="C16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s="1"/>
  <c r="C10" i="3" l="1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<sst xmlns="http://schemas.openxmlformats.org/spreadsheetml/2006/main" count="331" uniqueCount="156">
  <si>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</si>
  <si>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</si>
  <si>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</si>
  <si>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</si>
  <si>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</si>
  <si>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</si>
  <si>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</si>
  <si>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</si>
  <si>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</si>
  <si>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</si>
  <si>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</si>
  <si>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</si>
  <si>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</si>
  <si>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</si>
  <si>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</si>
  <si>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</si>
  <si>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</si>
  <si>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</si>
  <si>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</si>
  <si>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</si>
  <si>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</si>
  <si>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</si>
  <si>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</si>
  <si>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</si>
  <si>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</si>
  <si>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</si>
  <si>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</si>
  <si>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</si>
  <si>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</si>
  <si>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</si>
  <si>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</si>
  <si>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</si>
  <si>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</si>
  <si>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</si>
  <si>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</si>
  <si>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</si>
  <si>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</si>
  <si>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</si>
  <si>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</si>
  <si>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</si>
  <si>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</si>
  <si>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</si>
  <si>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</si>
  <si>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</si>
  <si>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</si>
  <si>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</si>
  <si>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</si>
  <si>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</si>
  <si>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</si>
  <si>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</si>
  <si>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</si>
  <si>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</si>
  <si>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</si>
  <si>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</si>
  <si>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</si>
  <si>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</si>
  <si>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</si>
  <si>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</si>
  <si>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</si>
  <si>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</si>
  <si>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</si>
  <si>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</si>
  <si>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</si>
  <si>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</si>
  <si>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</si>
  <si>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</si>
  <si>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</si>
  <si>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</si>
  <si>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</si>
  <si>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</si>
  <si>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</si>
  <si>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</si>
  <si>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</si>
  <si>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</si>
  <si>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</si>
  <si>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</si>
  <si>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</si>
  <si>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</si>
  <si>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</si>
  <si>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</si>
  <si>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</si>
  <si>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</si>
  <si>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</si>
  <si>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</si>
  <si>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</si>
  <si>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</si>
  <si>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</si>
  <si>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</si>
  <si>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</si>
  <si>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</si>
  <si>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</si>
  <si>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</si>
  <si>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</si>
  <si>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</si>
  <si>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</si>
  <si>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</si>
  <si>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</si>
  <si>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</si>
  <si>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</si>
  <si>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</si>
  <si>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</si>
  <si>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</si>
  <si>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</si>
  <si>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</si>
  <si>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</si>
  <si>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</si>
  <si>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</si>
  <si>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</si>
  <si>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</si>
  <si>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</si>
  <si>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</si>
  <si>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</si>
  <si>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</si>
  <si>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</si>
  <si>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</si>
  <si>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</si>
  <si>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</si>
  <si>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</si>
  <si>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</si>
  <si>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</si>
  <si>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</si>
  <si>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</si>
  <si>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</si>
  <si>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</si>
  <si>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</si>
  <si>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</si>
  <si>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</si>
  <si>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</si>
  <si>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</si>
  <si>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</si>
  <si>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</si>
  <si>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</si>
  <si>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</si>
  <si>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</si>
  <si>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</si>
  <si>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</si>
  <si>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</si>
  <si>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</si>
  <si>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</si>
  <si>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</si>
  <si>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</si>
  <si>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</si>
  <si>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Tjenestemandspensioner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</si>
  <si>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</si>
  <si>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</si>
  <si>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</si>
  <si>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</si>
  <si>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</si>
  <si>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</si>
  <si>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</si>
  <si>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Udledningstilladelser og flowmålinger</t>
  </si>
  <si>
    <t>Udvidelse af forsyningsområde - byggemodninger</t>
  </si>
  <si>
    <t>Meromkostninger til PFOS forurening</t>
  </si>
  <si>
    <t>Erstatninger</t>
  </si>
  <si>
    <t>Gebyr til Miljøstyrelsen</t>
  </si>
  <si>
    <t>Note: En positiv saldo på differencekontoen angiver, at I (vandselskabet) har takstmidler til gode hos forbrugerne. En negativ saldo angiver omvendt, at forbrugerne har takstmidler til gode hos jer.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</si>
</sst>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AarIri4BM/YNcNlqlDGrCcY2Cz/eZakq+HkjYiM4Dt6y0d3qylKkdBiu188ep3xAkHzr2SoEmsRrTKkxDIdoSg==" saltValue="rzcYTguwfKlrEmNNQvh8a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G+W6Lw0rbrUhPoEhUHj1mI5bP//+y+IdWKioo+mJUsJ2Gy6BgV9L8le2GGBfS6t+TVS51iqULg0z6y2cMlJPFw==" saltValue="CYY5Wbz4eH/jvZKxe6MkW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143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0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z5mjSWElwgFNh2dTeaxQSD5U7TUWeEHoEU5cJ7+BUQIjL/YTMkrPPvfP3v2yEaz/71NV5Z/57UKm4bkxyngJBg==" saltValue="yhywA98ippNZunAadl+vr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hgY5eNvF0zYUNdjiLIHhG7jzcanan5KSgACkEEhj4Pm1YTUYPfJiUg4Y5RCY5a2E1KMTm+/lyAPdka1f/FlRoQ==" saltValue="xz4tgt3ItUMhRCP3G3/ye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WcdlUNfOkgWPc5xr17wgh2Azlo7FeGw3dWlgmUgJyHwOVoTJM7w6uRBTOsyqWZZDzsu8a9lvD6pqoSlMjg3KgQ==" saltValue="ZCPNZKbwlWu2N5IIT6Zm0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lXdDkgBjrrdpfH3043NCx6H3qocHtC35i+hEGAFRYkqdnd7A0+KQu1FnwSRwQatlB+NcUAc9PkVT9UZNMSjKZg==" saltValue="xrMA4+s6/G/G+RON/AzT2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k1/k0y/PFY3Udr9HFszTfBBi7qEM04Lc0JKRN7U3TByHoWN0T6BAl0U4mesm3AjQaIseJdsMV/F769a877RZxA==" saltValue="SQrrKs/lOYBI/BnkJz5Nh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163195414.05735534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1053485.2979859998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-1368264.7271728858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4707250.3407540685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167587884.96892253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10-tillæg'!C21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167587884.96892253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73SqdRb9MSHMWf2PpR9EP9ufP0RZMS9Uj26vn7eNcuH90Hk78rwbvElygtmAuGvahzXaQY5rLE6tqG8J4nW4QA==" saltValue="A3eLqWGE8ylBp3hbOVo4G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3.57031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166847921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725293.61245599994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10-tillæg'!C16+'5.2. Varige tillæg'!C18+'5.2. Varige tillæg'!E18+'5.3. Engangstillæg'!C13+'5.3. Engangstillæg'!E13</f>
        <v>5792945.0991197275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173366159.71157572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175774739.35000002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-2408579.6384243071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13193420</v>
      </c>
      <c r="D18" s="46" t="s">
        <v>31</v>
      </c>
      <c r="E18" s="11"/>
    </row>
    <row r="19" spans="1:5" ht="15" customHeight="1" x14ac:dyDescent="0.25">
      <c r="A19" s="11"/>
      <c r="B19" s="25" t="s">
        <v>144</v>
      </c>
      <c r="C19" s="41">
        <f>C15+C18</f>
        <v>10784840.361575693</v>
      </c>
      <c r="D19" s="27" t="s">
        <v>31</v>
      </c>
      <c r="E19" s="11"/>
    </row>
    <row r="20" spans="1:5" ht="29.25" customHeight="1" x14ac:dyDescent="0.25">
      <c r="A20" s="11"/>
      <c r="B20" s="49" t="s">
        <v>155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145</v>
      </c>
      <c r="C22" s="26"/>
      <c r="D22" s="27"/>
      <c r="E22" s="11"/>
    </row>
    <row r="23" spans="1:5" ht="15" customHeight="1" x14ac:dyDescent="0.25">
      <c r="A23" s="11"/>
      <c r="B23" s="52" t="s">
        <v>146</v>
      </c>
      <c r="C23" s="53">
        <f>100*13193420/(153177231+5578981)</f>
        <v>8.3104905526468471</v>
      </c>
      <c r="D23" s="46" t="s">
        <v>147</v>
      </c>
      <c r="E23" s="11"/>
    </row>
    <row r="24" spans="1:5" ht="15" customHeight="1" x14ac:dyDescent="0.25">
      <c r="A24" s="11"/>
      <c r="B24" s="52" t="s">
        <v>148</v>
      </c>
      <c r="C24" s="53">
        <f>C19/C12*100</f>
        <v>6.2208451635071809</v>
      </c>
      <c r="D24" s="46" t="s">
        <v>147</v>
      </c>
      <c r="E24" s="11"/>
    </row>
    <row r="25" spans="1:5" ht="56.25" customHeight="1" x14ac:dyDescent="0.25">
      <c r="A25" s="11"/>
      <c r="B25" s="54" t="s">
        <v>149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HIb7wGXCfu3UWdL4E40aywxpOefEoiaOF4eBoxbCIuG3iHZzFaFWGUASjTp4vpiUdbJGvkuFpBZVwOUvApDv3w==" saltValue="ZD11/1G1jEp9lrJUCDDcx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159233230.66955054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725293.61245599994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-1346983.7461378071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4583873.5214866064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163195414.05735534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0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0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136</v>
      </c>
      <c r="C23" s="78">
        <v>163195414.05735534</v>
      </c>
      <c r="D23" s="61" t="s">
        <v>31</v>
      </c>
      <c r="E23" s="57"/>
    </row>
    <row r="24" spans="1:5" ht="30" customHeight="1" x14ac:dyDescent="0.25">
      <c r="A24" s="57"/>
      <c r="B24" s="79" t="s">
        <v>137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S6j7l0BrMywqMCSrEZPtxNlRlsFrO1DXQzxiUOKjhpxorHogLj9bdLqL1353NeSJpSqgAdH3t5lAG/s7Dc/OPw==" saltValue="nxx6qiqb1PrsbJbgQzamM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69295578.820059478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-1385911.5764011897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503569.11498599994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68413236.358644292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-1368264.7271728858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110485324.24532305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549916.18299999996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111035240.42832305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-1368264.7271728858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0KIQ7DLXmJp/a6bgI/HxS4Nc4W+SrZa48OwT9wQVO5EjWZd4/rz1DkhORI2idvzEqYAoB/5aoMj4lNtuCUEuGQ==" saltValue="pc8gYaqs0BCmpmpv0LO1v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138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139</v>
      </c>
      <c r="C10" s="33">
        <f>'5.1.a. § 10-tillæg'!E10</f>
        <v>8735.9357124200033</v>
      </c>
      <c r="D10" s="46" t="s">
        <v>31</v>
      </c>
      <c r="E10" s="11"/>
    </row>
    <row r="11" spans="1:5" ht="15" customHeight="1" x14ac:dyDescent="0.25">
      <c r="A11" s="11"/>
      <c r="B11" s="97" t="s">
        <v>140</v>
      </c>
      <c r="C11" s="33">
        <f>'5.1.a. § 10-tillæg'!E11</f>
        <v>74209.703407307708</v>
      </c>
      <c r="D11" s="46" t="s">
        <v>31</v>
      </c>
      <c r="E11" s="11"/>
    </row>
    <row r="12" spans="1:5" ht="15" customHeight="1" x14ac:dyDescent="0.25">
      <c r="A12" s="11"/>
      <c r="B12" s="97" t="s">
        <v>141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8" t="s">
        <v>142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8" t="s">
        <v>153</v>
      </c>
      <c r="C14" s="99">
        <v>394856.46</v>
      </c>
      <c r="D14" s="46" t="s">
        <v>31</v>
      </c>
      <c r="E14" s="11"/>
    </row>
    <row r="15" spans="1:5" ht="15" customHeight="1" x14ac:dyDescent="0.25">
      <c r="A15" s="11"/>
      <c r="B15" s="98" t="s">
        <v>154</v>
      </c>
      <c r="C15" s="99">
        <v>111917</v>
      </c>
      <c r="D15" s="46" t="s">
        <v>31</v>
      </c>
      <c r="E15" s="11"/>
    </row>
    <row r="16" spans="1:5" ht="15" customHeight="1" x14ac:dyDescent="0.25">
      <c r="A16" s="11"/>
      <c r="B16" s="25" t="s">
        <v>48</v>
      </c>
      <c r="C16" s="100">
        <f>SUM(C9:C15)</f>
        <v>589719.09911972773</v>
      </c>
      <c r="D16" s="101" t="s">
        <v>31</v>
      </c>
      <c r="E16" s="11"/>
    </row>
    <row r="17" spans="1:5" ht="15" customHeight="1" x14ac:dyDescent="0.25">
      <c r="A17" s="11"/>
      <c r="B17" s="102"/>
      <c r="C17" s="103"/>
      <c r="D17" s="103"/>
      <c r="E17" s="11"/>
    </row>
    <row r="18" spans="1:5" ht="15" customHeight="1" x14ac:dyDescent="0.25">
      <c r="A18" s="11"/>
      <c r="B18" s="83" t="s">
        <v>39</v>
      </c>
      <c r="C18" s="84"/>
      <c r="D18" s="85"/>
      <c r="E18" s="11"/>
    </row>
    <row r="19" spans="1:5" ht="15" customHeight="1" x14ac:dyDescent="0.25">
      <c r="A19" s="11"/>
      <c r="B19" s="104" t="s">
        <v>49</v>
      </c>
      <c r="C19" s="33">
        <v>0</v>
      </c>
      <c r="D19" s="46" t="s">
        <v>31</v>
      </c>
      <c r="E19" s="11"/>
    </row>
    <row r="20" spans="1:5" ht="15" customHeight="1" x14ac:dyDescent="0.25">
      <c r="A20" s="11"/>
      <c r="B20" s="104" t="s">
        <v>50</v>
      </c>
      <c r="C20" s="33">
        <v>0</v>
      </c>
      <c r="D20" s="46" t="s">
        <v>31</v>
      </c>
      <c r="E20" s="11"/>
    </row>
    <row r="21" spans="1:5" ht="15" customHeight="1" x14ac:dyDescent="0.25">
      <c r="A21" s="11"/>
      <c r="B21" s="25" t="s">
        <v>48</v>
      </c>
      <c r="C21" s="100">
        <f>SUM(C19:C20)</f>
        <v>0</v>
      </c>
      <c r="D21" s="101" t="s">
        <v>31</v>
      </c>
      <c r="E21" s="11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30P9q7zApXh6gRlRBk+9w8TtoOW9SIWFnWGSJdctC4hWP2FSXFKhNS4DmuqyhRwCIxM2oYa+z49W2HFlmG5xYw==" saltValue="xyS6lDVpg9Ihn1E36SzcZw==" spinCount="100000" sheet="1" objects="1" scenarios="1"/>
  <mergeCells count="3">
    <mergeCell ref="B3:D5"/>
    <mergeCell ref="B8:D8"/>
    <mergeCell ref="B18:D1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138</v>
      </c>
      <c r="C9" s="33">
        <v>2000881.60427493</v>
      </c>
      <c r="D9" s="33">
        <v>1556118.65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139</v>
      </c>
      <c r="C10" s="33">
        <v>123912.06428758</v>
      </c>
      <c r="D10" s="33">
        <v>132648</v>
      </c>
      <c r="E10" s="33">
        <f t="shared" ref="E10:E19" si="0">MAX(D10-C10,0)</f>
        <v>8735.9357124200033</v>
      </c>
      <c r="F10" s="46" t="s">
        <v>31</v>
      </c>
      <c r="G10" s="11"/>
    </row>
    <row r="11" spans="1:7" ht="42" customHeight="1" x14ac:dyDescent="0.25">
      <c r="A11" s="11"/>
      <c r="B11" s="97" t="s">
        <v>140</v>
      </c>
      <c r="C11" s="33">
        <v>126414.2165926923</v>
      </c>
      <c r="D11" s="33">
        <v>200623.92</v>
      </c>
      <c r="E11" s="33">
        <f t="shared" si="0"/>
        <v>74209.703407307708</v>
      </c>
      <c r="F11" s="46" t="s">
        <v>31</v>
      </c>
      <c r="G11" s="11"/>
    </row>
    <row r="12" spans="1:7" ht="15" customHeight="1" x14ac:dyDescent="0.25">
      <c r="A12" s="11"/>
      <c r="B12" s="97" t="s">
        <v>141</v>
      </c>
      <c r="C12" s="33">
        <v>657537.18269933143</v>
      </c>
      <c r="D12" s="33">
        <v>504680.32</v>
      </c>
      <c r="E12" s="33">
        <f t="shared" si="0"/>
        <v>0</v>
      </c>
      <c r="F12" s="46" t="s">
        <v>31</v>
      </c>
      <c r="G12" s="11"/>
    </row>
    <row r="13" spans="1:7" ht="15" customHeight="1" x14ac:dyDescent="0.25">
      <c r="A13" s="11"/>
      <c r="B13" s="98" t="s">
        <v>142</v>
      </c>
      <c r="C13" s="33">
        <v>230741.6324496344</v>
      </c>
      <c r="D13" s="33">
        <v>219894.33</v>
      </c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zyfmG2EXgH1Z/ESI+VZ2X0YweDibCCgLIVgqaLAV19ReCzwYUXwd/Xnj//T3xEXuuKsFX5ozA+skHuyAs2UZ4w==" saltValue="r2rF33NAD5v9Y3TfEGyGu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150</v>
      </c>
      <c r="C10" s="33">
        <v>0</v>
      </c>
      <c r="D10" s="46" t="s">
        <v>31</v>
      </c>
      <c r="E10" s="33">
        <v>414644</v>
      </c>
      <c r="F10" s="46" t="s">
        <v>31</v>
      </c>
      <c r="G10" s="11"/>
    </row>
    <row r="11" spans="1:7" ht="15" customHeight="1" x14ac:dyDescent="0.25">
      <c r="A11" s="11"/>
      <c r="B11" s="112" t="s">
        <v>151</v>
      </c>
      <c r="C11" s="33">
        <v>499413</v>
      </c>
      <c r="D11" s="46" t="s">
        <v>31</v>
      </c>
      <c r="E11" s="33">
        <v>119826</v>
      </c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499413</v>
      </c>
      <c r="D18" s="101" t="s">
        <v>31</v>
      </c>
      <c r="E18" s="100">
        <f>SUM(E10:E17)</f>
        <v>534470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-9988.26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14144.374985999999</v>
      </c>
      <c r="D21" s="46" t="s">
        <v>31</v>
      </c>
      <c r="E21" s="33">
        <f>SUM(E18:E20)*'8. Nøgletal'!C9</f>
        <v>15446.182999999999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503569.114986</v>
      </c>
      <c r="D22" s="101" t="s">
        <v>31</v>
      </c>
      <c r="E22" s="100">
        <f>SUM(E18:E21)</f>
        <v>549916.18299999996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QU0sx3mvVGx0/LfhAvjJGxJGnLJBRLpBw3Mmcua7Bv2/r76wJQ9KderyasJi4H0N4yXyY9TP1IrK9hzWrrmM+A==" saltValue="StyuGLX9ENVtijbhfgZM/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152</v>
      </c>
      <c r="C10" s="33">
        <v>4169343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4169343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AwrVyGT3r6FJOpoCmRqRTRiRQ5eyw4W3AJDbZPlNg420gRd4s8jXa4jGdbR3XKeFwbeLuJqwpRdi+ZiTVP53Cg==" saltValue="C6atxx6wWq9CEBMvF4HgW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2026-08-24T12:07:45Z</dcterms:modified>
</cp:coreProperties>
</file>