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Kerteminde Forsyning - Vand AS (V113)\ØR2020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34" r:id="rId6"/>
    <sheet name="Gen. inv. 2018-prisniveau" sheetId="35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B2" i="15" l="1"/>
  <c r="D2" i="15"/>
  <c r="G4" i="28"/>
  <c r="H4" i="28"/>
  <c r="I4" i="28"/>
  <c r="G5" i="28"/>
  <c r="H5" i="28"/>
  <c r="I5" i="28"/>
  <c r="L3" i="28"/>
  <c r="F5" i="28"/>
  <c r="F4" i="28"/>
  <c r="C4" i="15"/>
  <c r="C3" i="15"/>
  <c r="C2" i="15"/>
  <c r="K3" i="28"/>
  <c r="I3" i="28"/>
  <c r="H3" i="28"/>
  <c r="G3" i="28"/>
  <c r="J3" i="28" l="1"/>
  <c r="M3" i="28" s="1"/>
  <c r="F3" i="28" l="1"/>
  <c r="D3" i="20" l="1"/>
  <c r="C11" i="27" l="1"/>
  <c r="C12" i="27" l="1"/>
  <c r="C10" i="27" l="1"/>
  <c r="B6" i="12" l="1"/>
  <c r="C2" i="27" l="1"/>
  <c r="M2" i="18" l="1"/>
  <c r="C8" i="27" l="1"/>
  <c r="C9" i="27"/>
  <c r="B9" i="12" l="1"/>
  <c r="B10" i="12" s="1"/>
  <c r="C7" i="27"/>
  <c r="C6" i="27"/>
  <c r="C5" i="27"/>
  <c r="C4" i="27"/>
  <c r="C3" i="27"/>
  <c r="B5" i="12" l="1"/>
  <c r="B3" i="12" l="1"/>
  <c r="B4" i="12" s="1"/>
  <c r="B12" i="12" l="1"/>
  <c r="B14" i="12" s="1"/>
  <c r="B7" i="12"/>
  <c r="B8" i="12" s="1"/>
</calcChain>
</file>

<file path=xl/sharedStrings.xml><?xml version="1.0" encoding="utf-8"?>
<sst xmlns="http://schemas.openxmlformats.org/spreadsheetml/2006/main" count="87" uniqueCount="60">
  <si>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</si>
  <si>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</si>
  <si>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</si>
  <si>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</si>
  <si>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</si>
  <si>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</si>
  <si>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</si>
  <si>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</si>
  <si>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</si>
  <si>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</si>
  <si>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</si>
  <si>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</si>
  <si>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</si>
  <si>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</si>
  <si>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</si>
  <si>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</si>
  <si>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</si>
  <si>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</si>
  <si>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</si>
  <si>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</si>
  <si>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</si>
  <si>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</si>
  <si>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</si>
  <si>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</si>
  <si>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</si>
  <si>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</si>
  <si>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</si>
  <si>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</si>
  <si>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</si>
  <si>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</si>
  <si>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</si>
  <si>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</si>
  <si>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</si>
  <si>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</si>
  <si>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</si>
  <si>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</si>
  <si>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</si>
  <si>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</si>
  <si>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</si>
  <si>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</si>
  <si>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</si>
  <si>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</si>
  <si>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</si>
  <si>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</si>
  <si>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</si>
  <si>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</si>
  <si>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</si>
  <si>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</si>
  <si>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</si>
  <si>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</si>
  <si>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FADO (2018 niveau)</t>
  </si>
  <si>
    <t>2019-2020</t>
  </si>
  <si>
    <t>Pristalsreguleret grundlag (2020-niveau)</t>
  </si>
  <si>
    <t>Nyt niveau for driftsomkostningerne i den økonomiske ramme 2020</t>
  </si>
  <si>
    <t>Grundlag for de økonomiske rammer 2020 (2018-niveau)</t>
  </si>
  <si>
    <t>Hovedtotal</t>
  </si>
  <si>
    <t>Pristalsreguleret investeringer (2018-niveau)</t>
  </si>
  <si>
    <t>Fyns Hoved Vand</t>
  </si>
  <si>
    <t>Afregningsmålere, elektroniske med maksimal gennemstrømning ≤ 4 m3/t</t>
  </si>
  <si>
    <t>Sikring, mindre avanceret (hegne, porte)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</si>
</sst>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3" fillId="0" borderId="0" xfId="0" applyFont="1" applyFill="1" applyBorder="1"/>
    <xf numFmtId="167" fontId="3" fillId="0" borderId="0" xfId="0" applyNumberFormat="1" applyFont="1" applyFill="1" applyBorder="1"/>
    <xf numFmtId="167" fontId="0" fillId="0" borderId="0" xfId="0" applyNumberForma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57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232749.73250425002</v>
      </c>
      <c r="C3" t="s">
        <v>8</v>
      </c>
    </row>
    <row r="4" spans="1:3" s="22" customFormat="1" x14ac:dyDescent="0.25">
      <c r="A4" s="2" t="s">
        <v>9</v>
      </c>
      <c r="B4" s="37">
        <f>SUM(B3:B3)</f>
        <v>232749.73250425002</v>
      </c>
      <c r="C4" s="44" t="s">
        <v>8</v>
      </c>
    </row>
    <row r="5" spans="1:3" x14ac:dyDescent="0.25">
      <c r="A5" s="36" t="s">
        <v>0</v>
      </c>
      <c r="B5" s="30">
        <f>Investeringer!D3</f>
        <v>0</v>
      </c>
      <c r="C5" s="19" t="s">
        <v>8</v>
      </c>
    </row>
    <row r="6" spans="1:3" x14ac:dyDescent="0.25">
      <c r="A6" s="3" t="s">
        <v>1</v>
      </c>
      <c r="B6" s="28">
        <f>Investeringer!E3</f>
        <v>25987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25987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72195</v>
      </c>
      <c r="C9" t="s">
        <v>8</v>
      </c>
    </row>
    <row r="10" spans="1:3" s="18" customFormat="1" x14ac:dyDescent="0.25">
      <c r="A10" s="2" t="s">
        <v>46</v>
      </c>
      <c r="B10" s="37">
        <f>SUM(B9:B9)</f>
        <v>72195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54</v>
      </c>
      <c r="B12" s="29">
        <f>SUM(B4,B8,B10)</f>
        <v>330931.73250425002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52</v>
      </c>
      <c r="B14" s="29">
        <f>B12*Pristalsregulering!C11*Pristalsregulering!C12</f>
        <v>343154.01101560821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M6"/>
  <sheetViews>
    <sheetView workbookViewId="0"/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3" width="0" hidden="1" customWidth="1"/>
    <col min="14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53</v>
      </c>
    </row>
    <row r="2" spans="1:4" s="19" customFormat="1" ht="15.75" thickTop="1" x14ac:dyDescent="0.25">
      <c r="A2" s="24">
        <v>2018</v>
      </c>
      <c r="B2" s="38">
        <f>355192-27500-10000-17473</f>
        <v>300219</v>
      </c>
      <c r="C2" s="39">
        <f>B2</f>
        <v>300219</v>
      </c>
      <c r="D2" s="53">
        <f>AVERAGEIF(C2:C4,"&lt;&gt;0")</f>
        <v>232749.73250425002</v>
      </c>
    </row>
    <row r="3" spans="1:4" s="19" customFormat="1" x14ac:dyDescent="0.25">
      <c r="A3" s="24">
        <v>2017</v>
      </c>
      <c r="B3" s="38">
        <v>174812</v>
      </c>
      <c r="C3" s="39">
        <f>B3*Pristalsregulering!$C$10</f>
        <v>177871.21000000002</v>
      </c>
      <c r="D3" s="53"/>
    </row>
    <row r="4" spans="1:4" x14ac:dyDescent="0.25">
      <c r="A4" s="24">
        <v>2016</v>
      </c>
      <c r="B4" s="38">
        <v>213659</v>
      </c>
      <c r="C4" s="39">
        <f>B4*Pristalsregulering!$C$9*Pristalsregulering!C10</f>
        <v>220158.98751275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45</v>
      </c>
      <c r="C1" s="72"/>
      <c r="D1" s="73" t="s">
        <v>56</v>
      </c>
      <c r="E1" s="73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2020</v>
      </c>
      <c r="B3" s="35"/>
      <c r="C3" s="31">
        <v>25556</v>
      </c>
      <c r="D3" s="28">
        <f>B3*Pristalsregulering!C2*Pristalsregulering!C3*Pristalsregulering!C4*Pristalsregulering!C5*Pristalsregulering!C6*Pristalsregulering!C7*Pristalsregulering!C8*Pristalsregulering!C9*Pristalsregulering!C10</f>
        <v>0</v>
      </c>
      <c r="E3" s="28">
        <v>25987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41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47</v>
      </c>
      <c r="M2" s="4" t="s">
        <v>19</v>
      </c>
      <c r="N2" s="27"/>
    </row>
    <row r="3" spans="1:14" x14ac:dyDescent="0.25">
      <c r="A3" s="24">
        <v>2018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>C3</f>
        <v>0</v>
      </c>
      <c r="H3" s="30">
        <f>D3</f>
        <v>0</v>
      </c>
      <c r="I3" s="33">
        <f>E3</f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2017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B4*Pristalsregulering!$C$10</f>
        <v>0</v>
      </c>
      <c r="G4" s="30">
        <f>C4*Pristalsregulering!$C$10</f>
        <v>0</v>
      </c>
      <c r="H4" s="30">
        <f>D4*Pristalsregulering!$C$10</f>
        <v>0</v>
      </c>
      <c r="I4" s="31">
        <f>E4*Pristalsregulering!$C$10</f>
        <v>0</v>
      </c>
      <c r="J4" s="30"/>
      <c r="L4" s="31"/>
      <c r="M4" s="28"/>
    </row>
    <row r="5" spans="1:14" x14ac:dyDescent="0.25">
      <c r="A5" s="24">
        <v>2016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B5*Pristalsregulering!$C$9*Pristalsregulering!$C$10</f>
        <v>0</v>
      </c>
      <c r="G5" s="30">
        <f>C5*Pristalsregulering!$C$9*Pristalsregulering!$C$10</f>
        <v>0</v>
      </c>
      <c r="H5" s="30">
        <f>D5*Pristalsregulering!$C$9*Pristalsregulering!$C$10</f>
        <v>0</v>
      </c>
      <c r="I5" s="31">
        <f>E5*Pristalsregulering!$C$9*Pristalsregulering!$C$10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2018</v>
      </c>
      <c r="B2" s="32"/>
      <c r="C2" s="32"/>
      <c r="D2" s="32">
        <v>1233</v>
      </c>
      <c r="E2" s="32"/>
      <c r="F2" s="32"/>
      <c r="G2" s="32">
        <v>70962</v>
      </c>
      <c r="H2" s="32"/>
      <c r="I2" s="32"/>
      <c r="J2" s="32"/>
      <c r="K2" s="32"/>
      <c r="L2" s="33"/>
      <c r="M2" s="34">
        <f>SUM(B2:L2)</f>
        <v>72195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9"/>
  <sheetViews>
    <sheetView showGridLines="0" zoomScale="90" zoomScaleNormal="90" workbookViewId="0"/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93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21"/>
      <c r="CO1" s="21"/>
    </row>
    <row r="2" spans="1:93" x14ac:dyDescent="0.25">
      <c r="A2" s="60"/>
      <c r="B2" s="61"/>
      <c r="C2" s="61"/>
      <c r="D2" s="61"/>
      <c r="E2" s="61"/>
      <c r="F2" s="61"/>
      <c r="G2" s="61">
        <v>16256</v>
      </c>
      <c r="H2" s="61">
        <v>16256</v>
      </c>
      <c r="I2" s="61">
        <v>16256</v>
      </c>
      <c r="J2" s="61">
        <v>25556</v>
      </c>
      <c r="K2" s="61">
        <v>25556</v>
      </c>
      <c r="L2" s="61">
        <v>25556</v>
      </c>
      <c r="M2" s="61">
        <v>25556</v>
      </c>
      <c r="N2" s="61">
        <v>25556</v>
      </c>
      <c r="O2" s="61">
        <v>25556</v>
      </c>
      <c r="P2" s="61">
        <v>25556</v>
      </c>
      <c r="Q2" s="61">
        <v>9300</v>
      </c>
      <c r="R2" s="61">
        <v>9300</v>
      </c>
      <c r="S2" s="61">
        <v>9300</v>
      </c>
      <c r="T2" s="61">
        <v>1200</v>
      </c>
      <c r="U2" s="61">
        <v>1200</v>
      </c>
      <c r="V2" s="61">
        <v>1200</v>
      </c>
      <c r="W2" s="61">
        <v>1200</v>
      </c>
      <c r="X2" s="61">
        <v>1200</v>
      </c>
      <c r="Y2" s="61">
        <v>1200</v>
      </c>
      <c r="Z2" s="61">
        <v>1200</v>
      </c>
      <c r="AA2" s="61">
        <v>1200</v>
      </c>
      <c r="AB2" s="61">
        <v>1200</v>
      </c>
      <c r="AC2" s="61">
        <v>1200</v>
      </c>
      <c r="AD2" s="61">
        <v>1200</v>
      </c>
      <c r="AE2" s="61">
        <v>1200</v>
      </c>
      <c r="AF2" s="61">
        <v>1200</v>
      </c>
      <c r="AG2" s="61">
        <v>1200</v>
      </c>
      <c r="AH2" s="61">
        <v>1200</v>
      </c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21"/>
      <c r="CO2" s="21"/>
    </row>
    <row r="3" spans="1:93" x14ac:dyDescent="0.25">
      <c r="A3" s="62">
        <v>2015</v>
      </c>
      <c r="B3" s="63"/>
      <c r="C3" s="63"/>
      <c r="D3" s="63"/>
      <c r="E3" s="63"/>
      <c r="F3" s="63"/>
      <c r="G3" s="63">
        <v>16256</v>
      </c>
      <c r="H3" s="63">
        <v>16256</v>
      </c>
      <c r="I3" s="63">
        <v>16256</v>
      </c>
      <c r="J3" s="63">
        <v>16256</v>
      </c>
      <c r="K3" s="63">
        <v>16256</v>
      </c>
      <c r="L3" s="63">
        <v>16256</v>
      </c>
      <c r="M3" s="63">
        <v>16256</v>
      </c>
      <c r="N3" s="63">
        <v>16256</v>
      </c>
      <c r="O3" s="63">
        <v>16256</v>
      </c>
      <c r="P3" s="63">
        <v>16256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21"/>
      <c r="CO3" s="21"/>
    </row>
    <row r="4" spans="1:93" x14ac:dyDescent="0.25">
      <c r="A4" s="64" t="s">
        <v>58</v>
      </c>
      <c r="B4" s="53"/>
      <c r="C4" s="53"/>
      <c r="D4" s="53"/>
      <c r="E4" s="53"/>
      <c r="F4" s="53"/>
      <c r="G4" s="53">
        <v>16256</v>
      </c>
      <c r="H4" s="53">
        <v>16256</v>
      </c>
      <c r="I4" s="53">
        <v>16256</v>
      </c>
      <c r="J4" s="53">
        <v>16256</v>
      </c>
      <c r="K4" s="53">
        <v>16256</v>
      </c>
      <c r="L4" s="53">
        <v>16256</v>
      </c>
      <c r="M4" s="53">
        <v>16256</v>
      </c>
      <c r="N4" s="53">
        <v>16256</v>
      </c>
      <c r="O4" s="53">
        <v>16256</v>
      </c>
      <c r="P4" s="53">
        <v>16256</v>
      </c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21"/>
      <c r="CO4" s="21"/>
    </row>
    <row r="5" spans="1:93" x14ac:dyDescent="0.25">
      <c r="A5" s="62">
        <v>2018</v>
      </c>
      <c r="B5" s="63"/>
      <c r="C5" s="63"/>
      <c r="D5" s="63"/>
      <c r="E5" s="63"/>
      <c r="F5" s="63"/>
      <c r="G5" s="63"/>
      <c r="H5" s="63"/>
      <c r="I5" s="63"/>
      <c r="J5" s="63">
        <v>9300</v>
      </c>
      <c r="K5" s="63">
        <v>9300</v>
      </c>
      <c r="L5" s="63">
        <v>9300</v>
      </c>
      <c r="M5" s="63">
        <v>9300</v>
      </c>
      <c r="N5" s="63">
        <v>9300</v>
      </c>
      <c r="O5" s="63">
        <v>9300</v>
      </c>
      <c r="P5" s="63">
        <v>9300</v>
      </c>
      <c r="Q5" s="63">
        <v>9300</v>
      </c>
      <c r="R5" s="63">
        <v>9300</v>
      </c>
      <c r="S5" s="63">
        <v>9300</v>
      </c>
      <c r="T5" s="63">
        <v>1200</v>
      </c>
      <c r="U5" s="63">
        <v>1200</v>
      </c>
      <c r="V5" s="63">
        <v>1200</v>
      </c>
      <c r="W5" s="63">
        <v>1200</v>
      </c>
      <c r="X5" s="63">
        <v>1200</v>
      </c>
      <c r="Y5" s="63">
        <v>1200</v>
      </c>
      <c r="Z5" s="63">
        <v>1200</v>
      </c>
      <c r="AA5" s="63">
        <v>1200</v>
      </c>
      <c r="AB5" s="63">
        <v>1200</v>
      </c>
      <c r="AC5" s="63">
        <v>1200</v>
      </c>
      <c r="AD5" s="63">
        <v>1200</v>
      </c>
      <c r="AE5" s="63">
        <v>1200</v>
      </c>
      <c r="AF5" s="63">
        <v>1200</v>
      </c>
      <c r="AG5" s="63">
        <v>1200</v>
      </c>
      <c r="AH5" s="63">
        <v>1200</v>
      </c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21"/>
      <c r="CO5" s="21"/>
    </row>
    <row r="6" spans="1:93" x14ac:dyDescent="0.25">
      <c r="A6" s="64" t="s">
        <v>58</v>
      </c>
      <c r="B6" s="53"/>
      <c r="C6" s="53"/>
      <c r="D6" s="53"/>
      <c r="E6" s="53"/>
      <c r="F6" s="53"/>
      <c r="G6" s="53"/>
      <c r="H6" s="53"/>
      <c r="I6" s="53"/>
      <c r="J6" s="53">
        <v>8100</v>
      </c>
      <c r="K6" s="53">
        <v>8100</v>
      </c>
      <c r="L6" s="53">
        <v>8100</v>
      </c>
      <c r="M6" s="53">
        <v>8100</v>
      </c>
      <c r="N6" s="53">
        <v>8100</v>
      </c>
      <c r="O6" s="53">
        <v>8100</v>
      </c>
      <c r="P6" s="53">
        <v>8100</v>
      </c>
      <c r="Q6" s="53">
        <v>8100</v>
      </c>
      <c r="R6" s="53">
        <v>8100</v>
      </c>
      <c r="S6" s="53">
        <v>8100</v>
      </c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21"/>
      <c r="CO6" s="21"/>
    </row>
    <row r="7" spans="1:93" x14ac:dyDescent="0.25">
      <c r="A7" s="64" t="s">
        <v>59</v>
      </c>
      <c r="B7" s="53"/>
      <c r="C7" s="53"/>
      <c r="D7" s="53"/>
      <c r="E7" s="53"/>
      <c r="F7" s="53"/>
      <c r="G7" s="53"/>
      <c r="H7" s="53"/>
      <c r="I7" s="53"/>
      <c r="J7" s="53">
        <v>1200</v>
      </c>
      <c r="K7" s="53">
        <v>1200</v>
      </c>
      <c r="L7" s="53">
        <v>1200</v>
      </c>
      <c r="M7" s="53">
        <v>1200</v>
      </c>
      <c r="N7" s="53">
        <v>1200</v>
      </c>
      <c r="O7" s="53">
        <v>1200</v>
      </c>
      <c r="P7" s="53">
        <v>1200</v>
      </c>
      <c r="Q7" s="53">
        <v>1200</v>
      </c>
      <c r="R7" s="53">
        <v>1200</v>
      </c>
      <c r="S7" s="53">
        <v>1200</v>
      </c>
      <c r="T7" s="53">
        <v>1200</v>
      </c>
      <c r="U7" s="53">
        <v>1200</v>
      </c>
      <c r="V7" s="53">
        <v>1200</v>
      </c>
      <c r="W7" s="53">
        <v>1200</v>
      </c>
      <c r="X7" s="53">
        <v>1200</v>
      </c>
      <c r="Y7" s="53">
        <v>1200</v>
      </c>
      <c r="Z7" s="53">
        <v>1200</v>
      </c>
      <c r="AA7" s="53">
        <v>1200</v>
      </c>
      <c r="AB7" s="53">
        <v>1200</v>
      </c>
      <c r="AC7" s="53">
        <v>1200</v>
      </c>
      <c r="AD7" s="53">
        <v>1200</v>
      </c>
      <c r="AE7" s="53">
        <v>1200</v>
      </c>
      <c r="AF7" s="53">
        <v>1200</v>
      </c>
      <c r="AG7" s="53">
        <v>1200</v>
      </c>
      <c r="AH7" s="53">
        <v>1200</v>
      </c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21"/>
      <c r="CO7" s="21"/>
    </row>
    <row r="8" spans="1:93" x14ac:dyDescent="0.25">
      <c r="A8" s="65" t="s">
        <v>55</v>
      </c>
      <c r="B8" s="66"/>
      <c r="C8" s="66"/>
      <c r="D8" s="66"/>
      <c r="E8" s="66"/>
      <c r="F8" s="66"/>
      <c r="G8" s="66">
        <v>16256</v>
      </c>
      <c r="H8" s="66">
        <v>16256</v>
      </c>
      <c r="I8" s="66">
        <v>16256</v>
      </c>
      <c r="J8" s="66">
        <v>25556</v>
      </c>
      <c r="K8" s="66">
        <v>25556</v>
      </c>
      <c r="L8" s="66">
        <v>25556</v>
      </c>
      <c r="M8" s="66">
        <v>25556</v>
      </c>
      <c r="N8" s="66">
        <v>25556</v>
      </c>
      <c r="O8" s="66">
        <v>25556</v>
      </c>
      <c r="P8" s="66">
        <v>25556</v>
      </c>
      <c r="Q8" s="66">
        <v>9300</v>
      </c>
      <c r="R8" s="66">
        <v>9300</v>
      </c>
      <c r="S8" s="66">
        <v>9300</v>
      </c>
      <c r="T8" s="66">
        <v>1200</v>
      </c>
      <c r="U8" s="66">
        <v>1200</v>
      </c>
      <c r="V8" s="66">
        <v>1200</v>
      </c>
      <c r="W8" s="66">
        <v>1200</v>
      </c>
      <c r="X8" s="66">
        <v>1200</v>
      </c>
      <c r="Y8" s="66">
        <v>1200</v>
      </c>
      <c r="Z8" s="66">
        <v>1200</v>
      </c>
      <c r="AA8" s="66">
        <v>1200</v>
      </c>
      <c r="AB8" s="66">
        <v>1200</v>
      </c>
      <c r="AC8" s="66">
        <v>1200</v>
      </c>
      <c r="AD8" s="66">
        <v>1200</v>
      </c>
      <c r="AE8" s="66">
        <v>1200</v>
      </c>
      <c r="AF8" s="66">
        <v>1200</v>
      </c>
      <c r="AG8" s="66">
        <v>1200</v>
      </c>
      <c r="AH8" s="66">
        <v>1200</v>
      </c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21"/>
      <c r="CO8" s="21"/>
    </row>
    <row r="9" spans="1:93" x14ac:dyDescent="0.25"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</row>
  </sheetData>
  <sheetProtection algorithmName="SHA-512" hashValue="gWlsboMtCdn3YGKUL28dMPAJHUP+3MMAeCyhIL/LQjXLRK4N1hypMPma/EEJlZtpoCg/Nz1++bbrLOYfekSAyg==" saltValue="YGN05Xa1h60QLLbmZGolj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M14"/>
  <sheetViews>
    <sheetView showGridLines="0" zoomScale="90" zoomScaleNormal="90" workbookViewId="0"/>
  </sheetViews>
  <sheetFormatPr defaultRowHeight="15" x14ac:dyDescent="0.25"/>
  <cols>
    <col min="1" max="1" width="71.28515625" style="18" bestFit="1" customWidth="1"/>
    <col min="2" max="91" width="11.85546875" style="18" bestFit="1" customWidth="1"/>
    <col min="92" max="16384" width="9.140625" style="18"/>
  </cols>
  <sheetData>
    <row r="1" spans="1:169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</row>
    <row r="2" spans="1:169" x14ac:dyDescent="0.25">
      <c r="A2" s="60"/>
      <c r="B2" s="61">
        <v>0</v>
      </c>
      <c r="C2" s="61">
        <v>0</v>
      </c>
      <c r="D2" s="61">
        <v>0</v>
      </c>
      <c r="E2" s="61">
        <v>0</v>
      </c>
      <c r="F2" s="61">
        <v>0</v>
      </c>
      <c r="G2" s="61">
        <v>16686.892028435199</v>
      </c>
      <c r="H2" s="61">
        <v>16686.892028435199</v>
      </c>
      <c r="I2" s="61">
        <v>16686.892028435199</v>
      </c>
      <c r="J2" s="61">
        <v>25986.892028435199</v>
      </c>
      <c r="K2" s="61">
        <v>25986.892028435199</v>
      </c>
      <c r="L2" s="61">
        <v>25986.892028435199</v>
      </c>
      <c r="M2" s="61">
        <v>25986.892028435199</v>
      </c>
      <c r="N2" s="61">
        <v>25986.892028435199</v>
      </c>
      <c r="O2" s="61">
        <v>25986.892028435199</v>
      </c>
      <c r="P2" s="61">
        <v>25986.892028435199</v>
      </c>
      <c r="Q2" s="61">
        <v>9300</v>
      </c>
      <c r="R2" s="61">
        <v>9300</v>
      </c>
      <c r="S2" s="61">
        <v>9300</v>
      </c>
      <c r="T2" s="61">
        <v>1200</v>
      </c>
      <c r="U2" s="61">
        <v>1200</v>
      </c>
      <c r="V2" s="61">
        <v>1200</v>
      </c>
      <c r="W2" s="61">
        <v>1200</v>
      </c>
      <c r="X2" s="61">
        <v>1200</v>
      </c>
      <c r="Y2" s="61">
        <v>1200</v>
      </c>
      <c r="Z2" s="61">
        <v>1200</v>
      </c>
      <c r="AA2" s="61">
        <v>1200</v>
      </c>
      <c r="AB2" s="61">
        <v>1200</v>
      </c>
      <c r="AC2" s="61">
        <v>1200</v>
      </c>
      <c r="AD2" s="61">
        <v>1200</v>
      </c>
      <c r="AE2" s="61">
        <v>1200</v>
      </c>
      <c r="AF2" s="61">
        <v>1200</v>
      </c>
      <c r="AG2" s="61">
        <v>1200</v>
      </c>
      <c r="AH2" s="61">
        <v>1200</v>
      </c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</row>
    <row r="3" spans="1:169" x14ac:dyDescent="0.25">
      <c r="A3" s="62">
        <v>2015</v>
      </c>
      <c r="B3" s="63">
        <v>0</v>
      </c>
      <c r="C3" s="63">
        <v>0</v>
      </c>
      <c r="D3" s="63">
        <v>0</v>
      </c>
      <c r="E3" s="63">
        <v>0</v>
      </c>
      <c r="F3" s="63">
        <v>0</v>
      </c>
      <c r="G3" s="63">
        <v>16686.892028435199</v>
      </c>
      <c r="H3" s="63">
        <v>16686.892028435199</v>
      </c>
      <c r="I3" s="63">
        <v>16686.892028435199</v>
      </c>
      <c r="J3" s="63">
        <v>16686.892028435199</v>
      </c>
      <c r="K3" s="63">
        <v>16686.892028435199</v>
      </c>
      <c r="L3" s="63">
        <v>16686.892028435199</v>
      </c>
      <c r="M3" s="63">
        <v>16686.892028435199</v>
      </c>
      <c r="N3" s="63">
        <v>16686.892028435199</v>
      </c>
      <c r="O3" s="63">
        <v>16686.892028435199</v>
      </c>
      <c r="P3" s="63">
        <v>16686.892028435199</v>
      </c>
      <c r="Q3" s="63">
        <v>0</v>
      </c>
      <c r="R3" s="63">
        <v>0</v>
      </c>
      <c r="S3" s="63">
        <v>0</v>
      </c>
      <c r="T3" s="63">
        <v>0</v>
      </c>
      <c r="U3" s="63">
        <v>0</v>
      </c>
      <c r="V3" s="63">
        <v>0</v>
      </c>
      <c r="W3" s="63">
        <v>0</v>
      </c>
      <c r="X3" s="63">
        <v>0</v>
      </c>
      <c r="Y3" s="63">
        <v>0</v>
      </c>
      <c r="Z3" s="63">
        <v>0</v>
      </c>
      <c r="AA3" s="63">
        <v>0</v>
      </c>
      <c r="AB3" s="63">
        <v>0</v>
      </c>
      <c r="AC3" s="63">
        <v>0</v>
      </c>
      <c r="AD3" s="63">
        <v>0</v>
      </c>
      <c r="AE3" s="63">
        <v>0</v>
      </c>
      <c r="AF3" s="63">
        <v>0</v>
      </c>
      <c r="AG3" s="63">
        <v>0</v>
      </c>
      <c r="AH3" s="63">
        <v>0</v>
      </c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</row>
    <row r="4" spans="1:169" x14ac:dyDescent="0.25">
      <c r="A4" s="64" t="s">
        <v>58</v>
      </c>
      <c r="B4" s="53">
        <v>0</v>
      </c>
      <c r="C4" s="53">
        <v>0</v>
      </c>
      <c r="D4" s="53">
        <v>0</v>
      </c>
      <c r="E4" s="53">
        <v>0</v>
      </c>
      <c r="F4" s="53">
        <v>0</v>
      </c>
      <c r="G4" s="53">
        <v>16686.892028435199</v>
      </c>
      <c r="H4" s="53">
        <v>16686.892028435199</v>
      </c>
      <c r="I4" s="53">
        <v>16686.892028435199</v>
      </c>
      <c r="J4" s="53">
        <v>16686.892028435199</v>
      </c>
      <c r="K4" s="53">
        <v>16686.892028435199</v>
      </c>
      <c r="L4" s="53">
        <v>16686.892028435199</v>
      </c>
      <c r="M4" s="53">
        <v>16686.892028435199</v>
      </c>
      <c r="N4" s="53">
        <v>16686.892028435199</v>
      </c>
      <c r="O4" s="53">
        <v>16686.892028435199</v>
      </c>
      <c r="P4" s="53">
        <v>16686.892028435199</v>
      </c>
      <c r="Q4" s="53">
        <v>0</v>
      </c>
      <c r="R4" s="53">
        <v>0</v>
      </c>
      <c r="S4" s="53">
        <v>0</v>
      </c>
      <c r="T4" s="53">
        <v>0</v>
      </c>
      <c r="U4" s="53">
        <v>0</v>
      </c>
      <c r="V4" s="53">
        <v>0</v>
      </c>
      <c r="W4" s="53">
        <v>0</v>
      </c>
      <c r="X4" s="53">
        <v>0</v>
      </c>
      <c r="Y4" s="53">
        <v>0</v>
      </c>
      <c r="Z4" s="53">
        <v>0</v>
      </c>
      <c r="AA4" s="53">
        <v>0</v>
      </c>
      <c r="AB4" s="53">
        <v>0</v>
      </c>
      <c r="AC4" s="53">
        <v>0</v>
      </c>
      <c r="AD4" s="53">
        <v>0</v>
      </c>
      <c r="AE4" s="53">
        <v>0</v>
      </c>
      <c r="AF4" s="53">
        <v>0</v>
      </c>
      <c r="AG4" s="53">
        <v>0</v>
      </c>
      <c r="AH4" s="53">
        <v>0</v>
      </c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</row>
    <row r="5" spans="1:169" x14ac:dyDescent="0.25">
      <c r="A5" s="62">
        <v>2018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</v>
      </c>
      <c r="I5" s="63">
        <v>0</v>
      </c>
      <c r="J5" s="63">
        <v>9300</v>
      </c>
      <c r="K5" s="63">
        <v>9300</v>
      </c>
      <c r="L5" s="63">
        <v>9300</v>
      </c>
      <c r="M5" s="63">
        <v>9300</v>
      </c>
      <c r="N5" s="63">
        <v>9300</v>
      </c>
      <c r="O5" s="63">
        <v>9300</v>
      </c>
      <c r="P5" s="63">
        <v>9300</v>
      </c>
      <c r="Q5" s="63">
        <v>9300</v>
      </c>
      <c r="R5" s="63">
        <v>9300</v>
      </c>
      <c r="S5" s="63">
        <v>9300</v>
      </c>
      <c r="T5" s="63">
        <v>1200</v>
      </c>
      <c r="U5" s="63">
        <v>1200</v>
      </c>
      <c r="V5" s="63">
        <v>1200</v>
      </c>
      <c r="W5" s="63">
        <v>1200</v>
      </c>
      <c r="X5" s="63">
        <v>1200</v>
      </c>
      <c r="Y5" s="63">
        <v>1200</v>
      </c>
      <c r="Z5" s="63">
        <v>1200</v>
      </c>
      <c r="AA5" s="63">
        <v>1200</v>
      </c>
      <c r="AB5" s="63">
        <v>1200</v>
      </c>
      <c r="AC5" s="63">
        <v>1200</v>
      </c>
      <c r="AD5" s="63">
        <v>1200</v>
      </c>
      <c r="AE5" s="63">
        <v>1200</v>
      </c>
      <c r="AF5" s="63">
        <v>1200</v>
      </c>
      <c r="AG5" s="63">
        <v>1200</v>
      </c>
      <c r="AH5" s="63">
        <v>1200</v>
      </c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</row>
    <row r="6" spans="1:169" x14ac:dyDescent="0.25">
      <c r="A6" s="64" t="s">
        <v>58</v>
      </c>
      <c r="B6" s="53">
        <v>0</v>
      </c>
      <c r="C6" s="53">
        <v>0</v>
      </c>
      <c r="D6" s="53">
        <v>0</v>
      </c>
      <c r="E6" s="53">
        <v>0</v>
      </c>
      <c r="F6" s="53">
        <v>0</v>
      </c>
      <c r="G6" s="53">
        <v>0</v>
      </c>
      <c r="H6" s="53">
        <v>0</v>
      </c>
      <c r="I6" s="53">
        <v>0</v>
      </c>
      <c r="J6" s="53">
        <v>8100</v>
      </c>
      <c r="K6" s="53">
        <v>8100</v>
      </c>
      <c r="L6" s="53">
        <v>8100</v>
      </c>
      <c r="M6" s="53">
        <v>8100</v>
      </c>
      <c r="N6" s="53">
        <v>8100</v>
      </c>
      <c r="O6" s="53">
        <v>8100</v>
      </c>
      <c r="P6" s="53">
        <v>8100</v>
      </c>
      <c r="Q6" s="53">
        <v>8100</v>
      </c>
      <c r="R6" s="53">
        <v>8100</v>
      </c>
      <c r="S6" s="53">
        <v>8100</v>
      </c>
      <c r="T6" s="53">
        <v>0</v>
      </c>
      <c r="U6" s="53">
        <v>0</v>
      </c>
      <c r="V6" s="53">
        <v>0</v>
      </c>
      <c r="W6" s="53">
        <v>0</v>
      </c>
      <c r="X6" s="53">
        <v>0</v>
      </c>
      <c r="Y6" s="53">
        <v>0</v>
      </c>
      <c r="Z6" s="53">
        <v>0</v>
      </c>
      <c r="AA6" s="53">
        <v>0</v>
      </c>
      <c r="AB6" s="53">
        <v>0</v>
      </c>
      <c r="AC6" s="53">
        <v>0</v>
      </c>
      <c r="AD6" s="53">
        <v>0</v>
      </c>
      <c r="AE6" s="53">
        <v>0</v>
      </c>
      <c r="AF6" s="53">
        <v>0</v>
      </c>
      <c r="AG6" s="53">
        <v>0</v>
      </c>
      <c r="AH6" s="53">
        <v>0</v>
      </c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</row>
    <row r="7" spans="1:169" x14ac:dyDescent="0.25">
      <c r="A7" s="64" t="s">
        <v>59</v>
      </c>
      <c r="B7" s="53">
        <v>0</v>
      </c>
      <c r="C7" s="53">
        <v>0</v>
      </c>
      <c r="D7" s="53">
        <v>0</v>
      </c>
      <c r="E7" s="53">
        <v>0</v>
      </c>
      <c r="F7" s="53">
        <v>0</v>
      </c>
      <c r="G7" s="53">
        <v>0</v>
      </c>
      <c r="H7" s="53">
        <v>0</v>
      </c>
      <c r="I7" s="53">
        <v>0</v>
      </c>
      <c r="J7" s="53">
        <v>1200</v>
      </c>
      <c r="K7" s="53">
        <v>1200</v>
      </c>
      <c r="L7" s="53">
        <v>1200</v>
      </c>
      <c r="M7" s="53">
        <v>1200</v>
      </c>
      <c r="N7" s="53">
        <v>1200</v>
      </c>
      <c r="O7" s="53">
        <v>1200</v>
      </c>
      <c r="P7" s="53">
        <v>1200</v>
      </c>
      <c r="Q7" s="53">
        <v>1200</v>
      </c>
      <c r="R7" s="53">
        <v>1200</v>
      </c>
      <c r="S7" s="53">
        <v>1200</v>
      </c>
      <c r="T7" s="53">
        <v>1200</v>
      </c>
      <c r="U7" s="53">
        <v>1200</v>
      </c>
      <c r="V7" s="53">
        <v>1200</v>
      </c>
      <c r="W7" s="53">
        <v>1200</v>
      </c>
      <c r="X7" s="53">
        <v>1200</v>
      </c>
      <c r="Y7" s="53">
        <v>1200</v>
      </c>
      <c r="Z7" s="53">
        <v>1200</v>
      </c>
      <c r="AA7" s="53">
        <v>1200</v>
      </c>
      <c r="AB7" s="53">
        <v>1200</v>
      </c>
      <c r="AC7" s="53">
        <v>1200</v>
      </c>
      <c r="AD7" s="53">
        <v>1200</v>
      </c>
      <c r="AE7" s="53">
        <v>1200</v>
      </c>
      <c r="AF7" s="53">
        <v>1200</v>
      </c>
      <c r="AG7" s="53">
        <v>1200</v>
      </c>
      <c r="AH7" s="53">
        <v>1200</v>
      </c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</row>
    <row r="8" spans="1:169" x14ac:dyDescent="0.25">
      <c r="A8" s="65" t="s">
        <v>55</v>
      </c>
      <c r="B8" s="66">
        <v>0</v>
      </c>
      <c r="C8" s="66">
        <v>0</v>
      </c>
      <c r="D8" s="66">
        <v>0</v>
      </c>
      <c r="E8" s="66">
        <v>0</v>
      </c>
      <c r="F8" s="66">
        <v>0</v>
      </c>
      <c r="G8" s="66">
        <v>16686.892028435199</v>
      </c>
      <c r="H8" s="66">
        <v>16686.892028435199</v>
      </c>
      <c r="I8" s="66">
        <v>16686.892028435199</v>
      </c>
      <c r="J8" s="66">
        <v>25986.892028435199</v>
      </c>
      <c r="K8" s="66">
        <v>25986.892028435199</v>
      </c>
      <c r="L8" s="66">
        <v>25986.892028435199</v>
      </c>
      <c r="M8" s="66">
        <v>25986.892028435199</v>
      </c>
      <c r="N8" s="66">
        <v>25986.892028435199</v>
      </c>
      <c r="O8" s="66">
        <v>25986.892028435199</v>
      </c>
      <c r="P8" s="66">
        <v>25986.892028435199</v>
      </c>
      <c r="Q8" s="66">
        <v>9300</v>
      </c>
      <c r="R8" s="66">
        <v>9300</v>
      </c>
      <c r="S8" s="66">
        <v>9300</v>
      </c>
      <c r="T8" s="66">
        <v>1200</v>
      </c>
      <c r="U8" s="66">
        <v>1200</v>
      </c>
      <c r="V8" s="66">
        <v>1200</v>
      </c>
      <c r="W8" s="66">
        <v>1200</v>
      </c>
      <c r="X8" s="66">
        <v>1200</v>
      </c>
      <c r="Y8" s="66">
        <v>1200</v>
      </c>
      <c r="Z8" s="66">
        <v>1200</v>
      </c>
      <c r="AA8" s="66">
        <v>1200</v>
      </c>
      <c r="AB8" s="66">
        <v>1200</v>
      </c>
      <c r="AC8" s="66">
        <v>1200</v>
      </c>
      <c r="AD8" s="66">
        <v>1200</v>
      </c>
      <c r="AE8" s="66">
        <v>1200</v>
      </c>
      <c r="AF8" s="66">
        <v>1200</v>
      </c>
      <c r="AG8" s="66">
        <v>1200</v>
      </c>
      <c r="AH8" s="66">
        <v>1200</v>
      </c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</row>
    <row r="9" spans="1:169" x14ac:dyDescent="0.25"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</row>
    <row r="10" spans="1:169" x14ac:dyDescent="0.25"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</row>
    <row r="11" spans="1:169" x14ac:dyDescent="0.25"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</row>
    <row r="12" spans="1:169" x14ac:dyDescent="0.25"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</row>
    <row r="13" spans="1:169" x14ac:dyDescent="0.25"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</row>
    <row r="14" spans="1:169" x14ac:dyDescent="0.25"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</row>
  </sheetData>
  <sheetProtection algorithmName="SHA-512" hashValue="ps6Wf2iU3BI+uuirEkfpmpDbkbnKrjQM1lR09vv8Twn46L4Kf/uOI4BZsRrSrXqhIjV/nUnHbZP9brxeYV4oTg==" saltValue="chE4PVa3Hyg++MM/+8Ryqw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2"/>
  <sheetViews>
    <sheetView workbookViewId="0"/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48</v>
      </c>
      <c r="B10" s="21">
        <v>1.7500000000000002E-2</v>
      </c>
      <c r="C10" s="21">
        <f>1+B10</f>
        <v>1.0175000000000001</v>
      </c>
    </row>
    <row r="11" spans="1:4" x14ac:dyDescent="0.25">
      <c r="A11" s="26" t="s">
        <v>49</v>
      </c>
      <c r="B11" s="21">
        <v>1.6899999999999998E-2</v>
      </c>
      <c r="C11" s="21">
        <f>1+B11</f>
        <v>1.0168999999999999</v>
      </c>
    </row>
    <row r="12" spans="1:4" x14ac:dyDescent="0.25">
      <c r="A12" s="26" t="s">
        <v>51</v>
      </c>
      <c r="B12" s="21">
        <v>1.9699999999999999E-2</v>
      </c>
      <c r="C12" s="21">
        <f>1+B12</f>
        <v>1.0197000000000001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2018-prisniveau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Anna Gammelby</cp:lastModifiedBy>
  <dcterms:created xsi:type="dcterms:W3CDTF">2016-02-18T09:14:14Z</dcterms:created>
  <dcterms:modified xsi:type="dcterms:W3CDTF">2020-08-27T08:22:08Z</dcterms:modified>
</cp:coreProperties>
</file>