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Solrød Vandværk a.m.b.a. (V171)\ØR2027\"/>
    </mc:Choice>
  </mc:AlternateContent>
  <xr:revisionPtr revIDLastSave="0" documentId="13_ncr:1_{DB75DF93-93F4-4086-BC96-1FA63B09FD70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10-tillæg'!$B$9:$B$10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C13" i="3" s="1"/>
  <c r="E11" i="14"/>
  <c r="E12" i="14" s="1"/>
  <c r="C11" i="14"/>
  <c r="C12" i="14" s="1"/>
  <c r="C12" i="3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E10" i="8"/>
  <c r="C10" i="7" s="1"/>
  <c r="E9" i="8"/>
  <c r="C25" i="7"/>
  <c r="C17" i="3" s="1"/>
  <c r="C9" i="6"/>
  <c r="C16" i="12" l="1"/>
  <c r="C19" i="3" s="1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s="1"/>
  <c r="C10" i="3" l="1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<sst xmlns="http://schemas.openxmlformats.org/spreadsheetml/2006/main" count="296" uniqueCount="135">
  <si>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</si>
  <si>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</si>
  <si>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</si>
  <si>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</si>
  <si>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</si>
  <si>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</si>
  <si>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</si>
  <si>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</si>
  <si>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</si>
  <si>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</si>
  <si>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</si>
  <si>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</si>
  <si>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</si>
  <si>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</si>
  <si>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</si>
  <si>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</si>
  <si>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</si>
  <si>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</si>
  <si>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</si>
  <si>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</si>
  <si>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</si>
  <si>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</si>
  <si>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</si>
  <si>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</si>
  <si>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</si>
  <si>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</si>
  <si>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</si>
  <si>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</si>
  <si>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</si>
  <si>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</si>
  <si>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</si>
  <si>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</si>
  <si>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</si>
  <si>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</si>
  <si>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</si>
  <si>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</si>
  <si>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</si>
  <si>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</si>
  <si>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</si>
  <si>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</si>
  <si>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</si>
  <si>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</si>
  <si>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</si>
  <si>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</si>
  <si>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</si>
  <si>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</si>
  <si>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</si>
  <si>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</si>
  <si>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</si>
  <si>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</si>
  <si>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</si>
  <si>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</si>
  <si>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</si>
  <si>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</si>
  <si>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</si>
  <si>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</si>
  <si>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</si>
  <si>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</si>
  <si>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</si>
  <si>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</si>
  <si>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</si>
  <si>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</si>
  <si>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</si>
  <si>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</si>
  <si>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</si>
  <si>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</si>
  <si>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</si>
  <si>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</si>
  <si>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</si>
  <si>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</si>
  <si>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</si>
  <si>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</si>
  <si>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</si>
  <si>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</si>
  <si>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</si>
  <si>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</si>
  <si>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</si>
  <si>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</si>
  <si>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</si>
  <si>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</si>
  <si>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</si>
  <si>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</si>
  <si>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</si>
  <si>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</si>
  <si>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</si>
  <si>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</si>
  <si>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</si>
  <si>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</si>
  <si>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</si>
  <si>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</si>
  <si>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</si>
  <si>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</si>
  <si>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</si>
  <si>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</si>
  <si>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</si>
  <si>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</si>
  <si>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</si>
  <si>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</si>
  <si>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</si>
  <si>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</si>
  <si>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</si>
  <si>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</si>
  <si>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</si>
  <si>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</si>
  <si>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</si>
  <si>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</si>
  <si>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</si>
  <si>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</si>
  <si>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</si>
  <si>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</si>
  <si>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</si>
  <si>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</si>
  <si>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</si>
  <si>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</si>
  <si>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</si>
  <si>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</si>
  <si>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</si>
  <si>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</si>
  <si>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</si>
  <si>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</si>
  <si>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</si>
  <si>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</si>
  <si>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</si>
  <si>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</si>
  <si>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</si>
  <si>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</si>
  <si>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</si>
  <si>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</si>
  <si>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</si>
  <si>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</si>
  <si>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</si>
  <si>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Flytning af forsyningsledninger</t>
  </si>
  <si>
    <t>Udvidelse af forsyningsområdet, 2023-2025</t>
  </si>
  <si>
    <t>Ingen engangstillæg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</si>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</sst>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7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3" fillId="2" borderId="0" xfId="0" quotePrefix="1" applyFont="1" applyFill="1" applyProtection="1"/>
    <xf numFmtId="0" fontId="16" fillId="4" borderId="1" xfId="0" applyFont="1" applyFill="1" applyBorder="1" applyProtection="1"/>
    <xf numFmtId="0" fontId="16" fillId="4" borderId="5" xfId="0" applyFont="1" applyFill="1" applyBorder="1" applyProtection="1"/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6" xfId="0" applyFont="1" applyFill="1" applyBorder="1" applyAlignment="1" applyProtection="1">
      <alignment wrapText="1"/>
    </xf>
    <xf numFmtId="3" fontId="16" fillId="4" borderId="6" xfId="0" applyNumberFormat="1" applyFont="1" applyFill="1" applyBorder="1" applyProtection="1"/>
    <xf numFmtId="0" fontId="16" fillId="4" borderId="6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3" fontId="16" fillId="4" borderId="6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6" xfId="0" applyNumberFormat="1" applyFont="1" applyFill="1" applyBorder="1" applyAlignment="1" applyProtection="1">
      <alignment wrapText="1"/>
    </xf>
    <xf numFmtId="0" fontId="15" fillId="3" borderId="6" xfId="0" applyFont="1" applyFill="1" applyBorder="1" applyAlignment="1" applyProtection="1">
      <alignment wrapText="1"/>
    </xf>
    <xf numFmtId="3" fontId="15" fillId="3" borderId="6" xfId="0" applyNumberFormat="1" applyFont="1" applyFill="1" applyBorder="1" applyProtection="1"/>
    <xf numFmtId="0" fontId="15" fillId="3" borderId="6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8" customWidth="1"/>
    <col min="2" max="2" width="11.42578125" style="8" customWidth="1"/>
    <col min="3" max="3" width="48.5703125" style="8" customWidth="1"/>
    <col min="4" max="4" width="9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7"/>
      <c r="C3" s="7"/>
      <c r="D3" s="7"/>
      <c r="E3" s="7"/>
    </row>
    <row r="4" spans="1:5" ht="15" customHeight="1" x14ac:dyDescent="0.25">
      <c r="A4" s="7"/>
      <c r="B4" s="7"/>
      <c r="C4" s="7"/>
      <c r="D4" s="7"/>
      <c r="E4" s="7"/>
    </row>
    <row r="5" spans="1:5" ht="15" customHeight="1" x14ac:dyDescent="0.25">
      <c r="A5" s="7"/>
      <c r="B5" s="7"/>
      <c r="C5" s="7"/>
      <c r="D5" s="7"/>
      <c r="E5" s="7"/>
    </row>
    <row r="6" spans="1:5" ht="15" customHeight="1" x14ac:dyDescent="0.25">
      <c r="A6" s="7"/>
      <c r="B6" s="9"/>
      <c r="C6" s="10" t="s">
        <v>0</v>
      </c>
      <c r="D6" s="10"/>
      <c r="E6" s="9"/>
    </row>
    <row r="7" spans="1:5" ht="15" customHeight="1" x14ac:dyDescent="0.25">
      <c r="A7" s="7"/>
      <c r="B7" s="9"/>
      <c r="C7" s="10"/>
      <c r="D7" s="10"/>
      <c r="E7" s="9"/>
    </row>
    <row r="8" spans="1:5" ht="15.75" customHeight="1" x14ac:dyDescent="0.25">
      <c r="A8" s="7"/>
      <c r="B8" s="11"/>
      <c r="C8" s="12" t="s">
        <v>1</v>
      </c>
      <c r="D8" s="12"/>
      <c r="E8" s="11"/>
    </row>
    <row r="9" spans="1:5" ht="15" customHeight="1" x14ac:dyDescent="0.25">
      <c r="A9" s="7"/>
      <c r="B9" s="13"/>
      <c r="C9" s="14"/>
      <c r="D9" s="14"/>
      <c r="E9" s="13"/>
    </row>
    <row r="10" spans="1:5" ht="15" customHeight="1" x14ac:dyDescent="0.25">
      <c r="A10" s="7"/>
      <c r="B10" s="13"/>
      <c r="C10" s="14"/>
      <c r="D10" s="14"/>
      <c r="E10" s="13"/>
    </row>
    <row r="11" spans="1:5" ht="15" customHeight="1" x14ac:dyDescent="0.25">
      <c r="A11" s="7"/>
      <c r="B11" s="13"/>
      <c r="C11" s="15" t="s">
        <v>2</v>
      </c>
      <c r="D11" s="15"/>
      <c r="E11" s="13"/>
    </row>
    <row r="12" spans="1:5" ht="15" customHeight="1" x14ac:dyDescent="0.25">
      <c r="A12" s="7"/>
      <c r="B12" s="7"/>
      <c r="C12" s="7"/>
      <c r="D12" s="16"/>
      <c r="E12" s="13"/>
    </row>
    <row r="13" spans="1:5" ht="15" customHeight="1" x14ac:dyDescent="0.25">
      <c r="A13" s="7"/>
      <c r="B13" s="17" t="s">
        <v>3</v>
      </c>
      <c r="C13" s="5" t="s">
        <v>4</v>
      </c>
      <c r="D13" s="5"/>
      <c r="E13" s="13"/>
    </row>
    <row r="14" spans="1:5" ht="6.95" customHeight="1" x14ac:dyDescent="0.25">
      <c r="A14" s="7"/>
      <c r="B14" s="17"/>
      <c r="C14" s="1"/>
      <c r="D14" s="16"/>
      <c r="E14" s="13"/>
    </row>
    <row r="15" spans="1:5" ht="15" customHeight="1" x14ac:dyDescent="0.25">
      <c r="A15" s="7"/>
      <c r="B15" s="17" t="s">
        <v>5</v>
      </c>
      <c r="C15" s="5" t="s">
        <v>6</v>
      </c>
      <c r="D15" s="5"/>
      <c r="E15" s="13"/>
    </row>
    <row r="16" spans="1:5" ht="6.95" customHeight="1" x14ac:dyDescent="0.25">
      <c r="A16" s="7"/>
      <c r="B16" s="17"/>
      <c r="C16" s="1"/>
      <c r="D16" s="16"/>
      <c r="E16" s="18"/>
    </row>
    <row r="17" spans="1:5" ht="15" customHeight="1" x14ac:dyDescent="0.25">
      <c r="A17" s="7"/>
      <c r="B17" s="17" t="s">
        <v>7</v>
      </c>
      <c r="C17" s="5" t="s">
        <v>8</v>
      </c>
      <c r="D17" s="5"/>
      <c r="E17" s="13"/>
    </row>
    <row r="18" spans="1:5" ht="6.95" customHeight="1" x14ac:dyDescent="0.25">
      <c r="A18" s="7"/>
      <c r="B18" s="17"/>
      <c r="C18" s="1"/>
      <c r="D18" s="16"/>
      <c r="E18" s="13"/>
    </row>
    <row r="19" spans="1:5" ht="15" customHeight="1" x14ac:dyDescent="0.25">
      <c r="A19" s="7"/>
      <c r="B19" s="17" t="s">
        <v>9</v>
      </c>
      <c r="C19" s="5" t="s">
        <v>10</v>
      </c>
      <c r="D19" s="5"/>
      <c r="E19" s="13"/>
    </row>
    <row r="20" spans="1:5" ht="6.95" customHeight="1" x14ac:dyDescent="0.25">
      <c r="A20" s="7"/>
      <c r="B20" s="17"/>
      <c r="C20" s="1"/>
      <c r="D20" s="16"/>
      <c r="E20" s="13"/>
    </row>
    <row r="21" spans="1:5" ht="15" customHeight="1" x14ac:dyDescent="0.25">
      <c r="A21" s="7"/>
      <c r="B21" s="17" t="s">
        <v>11</v>
      </c>
      <c r="C21" s="5" t="s">
        <v>12</v>
      </c>
      <c r="D21" s="5"/>
      <c r="E21" s="13"/>
    </row>
    <row r="22" spans="1:5" ht="6.95" customHeight="1" x14ac:dyDescent="0.25">
      <c r="A22" s="7"/>
      <c r="B22" s="17"/>
      <c r="C22" s="1"/>
      <c r="D22" s="16"/>
      <c r="E22" s="13"/>
    </row>
    <row r="23" spans="1:5" ht="15" customHeight="1" x14ac:dyDescent="0.25">
      <c r="A23" s="7"/>
      <c r="B23" s="19" t="s">
        <v>13</v>
      </c>
      <c r="C23" s="6" t="s">
        <v>14</v>
      </c>
      <c r="D23" s="6"/>
      <c r="E23" s="13"/>
    </row>
    <row r="24" spans="1:5" ht="6.95" customHeight="1" x14ac:dyDescent="0.25">
      <c r="A24" s="7"/>
      <c r="B24" s="17"/>
      <c r="C24" s="1"/>
      <c r="D24" s="16"/>
      <c r="E24" s="13"/>
    </row>
    <row r="25" spans="1:5" ht="15" customHeight="1" x14ac:dyDescent="0.25">
      <c r="A25" s="7"/>
      <c r="B25" s="17" t="s">
        <v>15</v>
      </c>
      <c r="C25" s="5" t="s">
        <v>16</v>
      </c>
      <c r="D25" s="5"/>
      <c r="E25" s="13"/>
    </row>
    <row r="26" spans="1:5" ht="6.95" customHeight="1" x14ac:dyDescent="0.25">
      <c r="A26" s="7"/>
      <c r="B26" s="17"/>
      <c r="C26" s="1"/>
      <c r="D26" s="16"/>
      <c r="E26" s="13"/>
    </row>
    <row r="27" spans="1:5" ht="15" customHeight="1" x14ac:dyDescent="0.25">
      <c r="A27" s="7"/>
      <c r="B27" s="17" t="s">
        <v>17</v>
      </c>
      <c r="C27" s="5" t="s">
        <v>18</v>
      </c>
      <c r="D27" s="5"/>
      <c r="E27" s="13"/>
    </row>
    <row r="28" spans="1:5" ht="6.95" customHeight="1" x14ac:dyDescent="0.25">
      <c r="A28" s="7"/>
      <c r="B28" s="17"/>
      <c r="C28" s="1"/>
      <c r="D28" s="16"/>
      <c r="E28" s="13"/>
    </row>
    <row r="29" spans="1:5" ht="15" customHeight="1" x14ac:dyDescent="0.25">
      <c r="A29" s="7"/>
      <c r="B29" s="17" t="s">
        <v>19</v>
      </c>
      <c r="C29" s="5" t="s">
        <v>20</v>
      </c>
      <c r="D29" s="5"/>
      <c r="E29" s="13"/>
    </row>
    <row r="30" spans="1:5" ht="6.95" customHeight="1" x14ac:dyDescent="0.25">
      <c r="A30" s="7"/>
      <c r="B30" s="17"/>
      <c r="C30" s="1"/>
      <c r="D30" s="16"/>
      <c r="E30" s="13"/>
    </row>
    <row r="31" spans="1:5" ht="15" customHeight="1" x14ac:dyDescent="0.25">
      <c r="A31" s="7"/>
      <c r="B31" s="17" t="s">
        <v>21</v>
      </c>
      <c r="C31" s="5" t="s">
        <v>22</v>
      </c>
      <c r="D31" s="5"/>
      <c r="E31" s="7"/>
    </row>
    <row r="32" spans="1:5" ht="6.95" customHeight="1" x14ac:dyDescent="0.25">
      <c r="A32" s="7"/>
      <c r="B32" s="17"/>
      <c r="C32" s="1"/>
      <c r="D32" s="16"/>
      <c r="E32" s="7"/>
    </row>
    <row r="33" spans="1:5" ht="15" customHeight="1" x14ac:dyDescent="0.25">
      <c r="A33" s="7"/>
      <c r="B33" s="17" t="s">
        <v>23</v>
      </c>
      <c r="C33" s="5" t="s">
        <v>24</v>
      </c>
      <c r="D33" s="5"/>
      <c r="E33" s="7"/>
    </row>
    <row r="34" spans="1:5" ht="6.95" customHeight="1" x14ac:dyDescent="0.25">
      <c r="A34" s="7"/>
      <c r="B34" s="17"/>
      <c r="C34" s="1"/>
      <c r="D34" s="16"/>
      <c r="E34" s="7"/>
    </row>
    <row r="35" spans="1:5" ht="15" customHeight="1" x14ac:dyDescent="0.25">
      <c r="A35" s="7"/>
      <c r="B35" s="17" t="s">
        <v>25</v>
      </c>
      <c r="C35" s="5" t="s">
        <v>26</v>
      </c>
      <c r="D35" s="5"/>
      <c r="E35" s="7"/>
    </row>
    <row r="36" spans="1:5" ht="6.95" customHeight="1" x14ac:dyDescent="0.25">
      <c r="A36" s="7"/>
      <c r="B36" s="17"/>
      <c r="C36" s="1"/>
      <c r="D36" s="16"/>
      <c r="E36" s="7"/>
    </row>
    <row r="37" spans="1:5" ht="15" customHeight="1" x14ac:dyDescent="0.25">
      <c r="A37" s="7"/>
      <c r="B37" s="17" t="s">
        <v>27</v>
      </c>
      <c r="C37" s="5" t="s">
        <v>28</v>
      </c>
      <c r="D37" s="5"/>
      <c r="E37" s="7"/>
    </row>
    <row r="38" spans="1:5" ht="15" customHeight="1" x14ac:dyDescent="0.25">
      <c r="A38" s="7"/>
      <c r="B38" s="7"/>
      <c r="C38" s="7"/>
      <c r="D38" s="16"/>
      <c r="E38" s="7"/>
    </row>
    <row r="39" spans="1:5" ht="15" customHeight="1" x14ac:dyDescent="0.25">
      <c r="A39" s="7"/>
      <c r="B39" s="7"/>
      <c r="C39" s="7"/>
      <c r="D39" s="16"/>
      <c r="E39" s="7"/>
    </row>
  </sheetData>
  <sheetProtection algorithmName="SHA-512" hashValue="mbmIQOqnj8bvHgLmRiPUd6BBru+uc8CeRmeGZs3YsxDD7l2E0h6FbNV+7EEf7+baTIWhcvdq2y7rkjIORBjozQ==" saltValue="yJwsLwpSiFC7YwGJqd1yug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54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4.25" customHeight="1" x14ac:dyDescent="0.25">
      <c r="A8" s="7"/>
      <c r="B8" s="79" t="s">
        <v>95</v>
      </c>
      <c r="C8" s="80"/>
      <c r="D8" s="81"/>
      <c r="E8" s="7"/>
    </row>
    <row r="9" spans="1:5" ht="15" customHeight="1" x14ac:dyDescent="0.25">
      <c r="A9" s="7"/>
      <c r="B9" s="107" t="s">
        <v>96</v>
      </c>
      <c r="C9" s="29"/>
      <c r="D9" s="42" t="s">
        <v>31</v>
      </c>
      <c r="E9" s="7"/>
    </row>
    <row r="10" spans="1:5" ht="15" customHeight="1" x14ac:dyDescent="0.25">
      <c r="A10" s="7"/>
      <c r="B10" s="108" t="s">
        <v>43</v>
      </c>
      <c r="C10" s="29">
        <f>-C9*'8. Nøgletal'!C14</f>
        <v>0</v>
      </c>
      <c r="D10" s="42" t="s">
        <v>31</v>
      </c>
      <c r="E10" s="7"/>
    </row>
    <row r="11" spans="1:5" ht="26.25" customHeight="1" x14ac:dyDescent="0.25">
      <c r="A11" s="7"/>
      <c r="B11" s="109" t="s">
        <v>97</v>
      </c>
      <c r="C11" s="91">
        <f>SUM(C9:C10)*(1+'8. Nøgletal'!C9)*(1+'8. Nøgletal'!C10)</f>
        <v>0</v>
      </c>
      <c r="D11" s="92" t="s">
        <v>31</v>
      </c>
      <c r="E11" s="7"/>
    </row>
    <row r="12" spans="1:5" ht="15" customHeight="1" x14ac:dyDescent="0.25">
      <c r="A12" s="7"/>
      <c r="B12" s="7"/>
      <c r="C12" s="7"/>
      <c r="D12" s="7"/>
      <c r="E12" s="7"/>
    </row>
    <row r="13" spans="1:5" ht="15" customHeight="1" x14ac:dyDescent="0.25">
      <c r="A13" s="7"/>
      <c r="B13" s="7"/>
      <c r="C13" s="7"/>
      <c r="D13" s="7"/>
      <c r="E13" s="7"/>
    </row>
  </sheetData>
  <sheetProtection algorithmName="SHA-512" hashValue="OzmmDaHMTqKAAAa2EBtCb7bgR5xD4poXG2W/iQ1/3PTfGzDKgpp6zE19WPrhA5eQ+7NOtvBo07yfU8Hcg+Vg4w==" saltValue="qWMcZeeB6JDlqyNWl1vhK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98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5" customHeight="1" x14ac:dyDescent="0.25">
      <c r="A8" s="7"/>
      <c r="B8" s="79" t="s">
        <v>55</v>
      </c>
      <c r="C8" s="80"/>
      <c r="D8" s="81"/>
      <c r="E8" s="7"/>
    </row>
    <row r="9" spans="1:5" ht="26.25" x14ac:dyDescent="0.25">
      <c r="A9" s="7"/>
      <c r="B9" s="95" t="s">
        <v>99</v>
      </c>
      <c r="C9" s="110"/>
      <c r="D9" s="95" t="s">
        <v>31</v>
      </c>
      <c r="E9" s="7"/>
    </row>
    <row r="10" spans="1:5" ht="14.25" customHeight="1" x14ac:dyDescent="0.25">
      <c r="A10" s="7"/>
      <c r="B10" s="40" t="s">
        <v>100</v>
      </c>
      <c r="C10" s="25"/>
      <c r="D10" s="26" t="s">
        <v>31</v>
      </c>
      <c r="E10" s="7"/>
    </row>
    <row r="11" spans="1:5" ht="14.25" customHeight="1" x14ac:dyDescent="0.25">
      <c r="A11" s="7"/>
      <c r="B11" s="31" t="s">
        <v>56</v>
      </c>
      <c r="C11" s="32">
        <f>C10-C9</f>
        <v>0</v>
      </c>
      <c r="D11" s="33" t="s">
        <v>31</v>
      </c>
      <c r="E11" s="7"/>
    </row>
    <row r="12" spans="1:5" ht="14.25" customHeight="1" x14ac:dyDescent="0.25">
      <c r="A12" s="7"/>
      <c r="B12" s="79" t="s">
        <v>57</v>
      </c>
      <c r="C12" s="80"/>
      <c r="D12" s="81"/>
      <c r="E12" s="7"/>
    </row>
    <row r="13" spans="1:5" ht="26.25" customHeight="1" x14ac:dyDescent="0.25">
      <c r="A13" s="7"/>
      <c r="B13" s="95" t="s">
        <v>123</v>
      </c>
      <c r="C13" s="110"/>
      <c r="D13" s="95" t="s">
        <v>31</v>
      </c>
      <c r="E13" s="7"/>
    </row>
    <row r="14" spans="1:5" ht="14.25" customHeight="1" x14ac:dyDescent="0.25">
      <c r="A14" s="7"/>
      <c r="B14" s="40" t="s">
        <v>101</v>
      </c>
      <c r="C14" s="25"/>
      <c r="D14" s="26" t="s">
        <v>31</v>
      </c>
      <c r="E14" s="7"/>
    </row>
    <row r="15" spans="1:5" ht="14.25" customHeight="1" x14ac:dyDescent="0.25">
      <c r="A15" s="7"/>
      <c r="B15" s="31" t="s">
        <v>56</v>
      </c>
      <c r="C15" s="32">
        <f>C14-C13</f>
        <v>0</v>
      </c>
      <c r="D15" s="33" t="s">
        <v>31</v>
      </c>
      <c r="E15" s="7"/>
    </row>
    <row r="16" spans="1:5" ht="14.25" customHeight="1" x14ac:dyDescent="0.25">
      <c r="A16" s="7"/>
      <c r="B16" s="21" t="s">
        <v>58</v>
      </c>
      <c r="C16" s="91">
        <f>C11+C15</f>
        <v>0</v>
      </c>
      <c r="D16" s="92" t="s">
        <v>31</v>
      </c>
      <c r="E16" s="7"/>
    </row>
    <row r="17" spans="1:5" ht="15" customHeight="1" x14ac:dyDescent="0.25">
      <c r="A17" s="7"/>
      <c r="B17" s="7"/>
      <c r="C17" s="7"/>
      <c r="D17" s="7"/>
      <c r="E17" s="7"/>
    </row>
    <row r="18" spans="1:5" ht="15" customHeight="1" x14ac:dyDescent="0.25">
      <c r="A18" s="7"/>
      <c r="B18" s="7"/>
      <c r="C18" s="7"/>
      <c r="D18" s="7"/>
      <c r="E18" s="7"/>
    </row>
  </sheetData>
  <sheetProtection algorithmName="SHA-512" hashValue="st43Xbzr1XjDewKYRh35rWk8UEpTddScGlWvaYxQ4pxAqkVimyMn3zcMZw+XgJRZtVP8/o+TaVWpBHbcEoSrAQ==" saltValue="JFEOv4r3m8WO8mYrwn5C0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42.28515625" style="8" customWidth="1"/>
    <col min="3" max="3" width="9.7109375" style="8" customWidth="1"/>
    <col min="4" max="4" width="3.28515625" style="8" customWidth="1"/>
    <col min="5" max="5" width="9.7109375" style="8" customWidth="1"/>
    <col min="6" max="6" width="3.28515625" style="8" customWidth="1"/>
    <col min="7" max="7" width="9.7109375" style="8" customWidth="1"/>
    <col min="8" max="8" width="3.28515625" style="8" customWidth="1"/>
    <col min="9" max="9" width="5.28515625" style="8" customWidth="1"/>
    <col min="10" max="16384" width="9.140625" style="8"/>
  </cols>
  <sheetData>
    <row r="1" spans="1:9" ht="15" customHeight="1" x14ac:dyDescent="0.25">
      <c r="A1" s="7"/>
      <c r="B1" s="7"/>
      <c r="C1" s="7"/>
      <c r="D1" s="7"/>
      <c r="E1" s="7"/>
      <c r="F1" s="7"/>
      <c r="G1" s="7"/>
      <c r="H1" s="7"/>
      <c r="I1" s="7"/>
    </row>
    <row r="2" spans="1:9" ht="15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ht="15" customHeight="1" x14ac:dyDescent="0.25">
      <c r="A3" s="7"/>
      <c r="B3" s="20" t="s">
        <v>59</v>
      </c>
      <c r="C3" s="20"/>
      <c r="D3" s="20"/>
      <c r="E3" s="20"/>
      <c r="F3" s="20"/>
      <c r="G3" s="20"/>
      <c r="H3" s="20"/>
      <c r="I3" s="7"/>
    </row>
    <row r="4" spans="1:9" ht="15" customHeight="1" x14ac:dyDescent="0.25">
      <c r="A4" s="7"/>
      <c r="B4" s="20"/>
      <c r="C4" s="20"/>
      <c r="D4" s="20"/>
      <c r="E4" s="20"/>
      <c r="F4" s="20"/>
      <c r="G4" s="20"/>
      <c r="H4" s="20"/>
      <c r="I4" s="7"/>
    </row>
    <row r="5" spans="1:9" ht="15" customHeight="1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ht="15" customHeight="1" x14ac:dyDescent="0.25">
      <c r="A6" s="7"/>
      <c r="B6" s="7"/>
      <c r="C6" s="7"/>
      <c r="D6" s="7"/>
      <c r="E6" s="7"/>
      <c r="F6" s="7"/>
      <c r="G6" s="7"/>
      <c r="H6" s="7"/>
      <c r="I6" s="7"/>
    </row>
    <row r="7" spans="1:9" ht="15" customHeight="1" x14ac:dyDescent="0.25">
      <c r="A7" s="7"/>
      <c r="B7" s="7"/>
      <c r="C7" s="7"/>
      <c r="D7" s="7"/>
      <c r="E7" s="7"/>
      <c r="F7" s="7"/>
      <c r="G7" s="7"/>
      <c r="H7" s="7"/>
      <c r="I7" s="7"/>
    </row>
    <row r="8" spans="1:9" ht="15" customHeight="1" x14ac:dyDescent="0.25">
      <c r="A8" s="7"/>
      <c r="B8" s="21" t="s">
        <v>60</v>
      </c>
      <c r="C8" s="22"/>
      <c r="D8" s="22"/>
      <c r="E8" s="22"/>
      <c r="F8" s="22"/>
      <c r="G8" s="22"/>
      <c r="H8" s="23"/>
      <c r="I8" s="7"/>
    </row>
    <row r="9" spans="1:9" ht="39.75" customHeight="1" x14ac:dyDescent="0.25">
      <c r="A9" s="7"/>
      <c r="B9" s="111" t="s">
        <v>61</v>
      </c>
      <c r="C9" s="112" t="s">
        <v>63</v>
      </c>
      <c r="D9" s="113"/>
      <c r="E9" s="112" t="s">
        <v>62</v>
      </c>
      <c r="F9" s="113"/>
      <c r="G9" s="112" t="s">
        <v>64</v>
      </c>
      <c r="H9" s="113"/>
      <c r="I9" s="7"/>
    </row>
    <row r="10" spans="1:9" ht="15" customHeight="1" x14ac:dyDescent="0.25">
      <c r="A10" s="7"/>
      <c r="B10" s="107" t="s">
        <v>65</v>
      </c>
      <c r="C10" s="30"/>
      <c r="D10" s="42" t="s">
        <v>31</v>
      </c>
      <c r="E10" s="29"/>
      <c r="F10" s="42" t="s">
        <v>31</v>
      </c>
      <c r="G10" s="30"/>
      <c r="H10" s="42" t="s">
        <v>31</v>
      </c>
      <c r="I10" s="7"/>
    </row>
    <row r="11" spans="1:9" ht="15" customHeight="1" x14ac:dyDescent="0.25">
      <c r="A11" s="7"/>
      <c r="B11" s="21" t="s">
        <v>67</v>
      </c>
      <c r="C11" s="91">
        <f>SUM(C10:C10)</f>
        <v>0</v>
      </c>
      <c r="D11" s="91" t="s">
        <v>66</v>
      </c>
      <c r="E11" s="91">
        <f>SUM(E10:E10)</f>
        <v>0</v>
      </c>
      <c r="F11" s="91" t="s">
        <v>66</v>
      </c>
      <c r="G11" s="91">
        <f>SUM(G10:G10)</f>
        <v>0</v>
      </c>
      <c r="H11" s="92" t="s">
        <v>31</v>
      </c>
      <c r="I11" s="7"/>
    </row>
    <row r="12" spans="1:9" ht="15" customHeight="1" x14ac:dyDescent="0.25">
      <c r="A12" s="7"/>
      <c r="B12" s="21" t="s">
        <v>102</v>
      </c>
      <c r="C12" s="91">
        <f>C11*(1+'8. Nøgletal'!C9)</f>
        <v>0</v>
      </c>
      <c r="D12" s="91" t="s">
        <v>66</v>
      </c>
      <c r="E12" s="91">
        <f>E11*(1+'8. Nøgletal'!C9)</f>
        <v>0</v>
      </c>
      <c r="F12" s="91" t="s">
        <v>66</v>
      </c>
      <c r="G12" s="91">
        <f>G11*(1+'8. Nøgletal'!C9)</f>
        <v>0</v>
      </c>
      <c r="H12" s="92" t="s">
        <v>31</v>
      </c>
      <c r="I12" s="7"/>
    </row>
    <row r="13" spans="1:9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</row>
    <row r="18" s="8" customFormat="1" ht="14.25" customHeight="1" x14ac:dyDescent="0.25"/>
  </sheetData>
  <sheetProtection algorithmName="SHA-512" hashValue="VIQGokm/BGGukentmSURilu0u4QNgDF2i9xXCDk5sJLmTf1B1oeFdV3EW/J/20ZlOv0+nDC/G1AQThfBI3m4FA==" saltValue="p3nmWchNTrE2FC/ug/R/z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38" t="s">
        <v>68</v>
      </c>
      <c r="C3" s="38"/>
      <c r="D3" s="38"/>
      <c r="E3" s="38"/>
      <c r="F3" s="38"/>
      <c r="G3" s="7"/>
    </row>
    <row r="4" spans="1:7" ht="15" customHeight="1" x14ac:dyDescent="0.25">
      <c r="A4" s="7"/>
      <c r="B4" s="38"/>
      <c r="C4" s="38"/>
      <c r="D4" s="38"/>
      <c r="E4" s="38"/>
      <c r="F4" s="38"/>
      <c r="G4" s="7"/>
    </row>
    <row r="5" spans="1:7" ht="1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103</v>
      </c>
      <c r="C8" s="80"/>
      <c r="D8" s="80"/>
      <c r="E8" s="80"/>
      <c r="F8" s="81"/>
      <c r="G8" s="7"/>
    </row>
    <row r="9" spans="1:7" ht="15" customHeight="1" x14ac:dyDescent="0.25">
      <c r="A9" s="7"/>
      <c r="B9" s="114" t="s">
        <v>69</v>
      </c>
      <c r="C9" s="115" t="s">
        <v>51</v>
      </c>
      <c r="D9" s="116"/>
      <c r="E9" s="115" t="s">
        <v>52</v>
      </c>
      <c r="F9" s="116"/>
      <c r="G9" s="7"/>
    </row>
    <row r="10" spans="1:7" ht="15" customHeight="1" x14ac:dyDescent="0.25">
      <c r="A10" s="7"/>
      <c r="B10" s="117" t="s">
        <v>70</v>
      </c>
      <c r="C10" s="29">
        <v>0</v>
      </c>
      <c r="D10" s="42" t="s">
        <v>31</v>
      </c>
      <c r="E10" s="29">
        <v>0</v>
      </c>
      <c r="F10" s="42" t="s">
        <v>31</v>
      </c>
      <c r="G10" s="7"/>
    </row>
    <row r="11" spans="1:7" ht="15" customHeight="1" x14ac:dyDescent="0.25">
      <c r="A11" s="7"/>
      <c r="B11" s="21" t="s">
        <v>71</v>
      </c>
      <c r="C11" s="91">
        <f>SUM(C10:C10)</f>
        <v>0</v>
      </c>
      <c r="D11" s="92" t="s">
        <v>31</v>
      </c>
      <c r="E11" s="91">
        <f>SUM(E10:E10)</f>
        <v>0</v>
      </c>
      <c r="F11" s="92" t="s">
        <v>31</v>
      </c>
      <c r="G11" s="7"/>
    </row>
    <row r="12" spans="1:7" ht="15" customHeight="1" x14ac:dyDescent="0.25">
      <c r="A12" s="7"/>
      <c r="B12" s="21" t="s">
        <v>104</v>
      </c>
      <c r="C12" s="91">
        <f>C11*(1+'8. Nøgletal'!C9)</f>
        <v>0</v>
      </c>
      <c r="D12" s="92" t="s">
        <v>31</v>
      </c>
      <c r="E12" s="91">
        <f>E11*(1+'8. Nøgletal'!C9)</f>
        <v>0</v>
      </c>
      <c r="F12" s="92" t="s">
        <v>31</v>
      </c>
      <c r="G12" s="82"/>
    </row>
    <row r="13" spans="1:7" ht="15" customHeight="1" x14ac:dyDescent="0.25">
      <c r="A13" s="7"/>
      <c r="B13" s="7"/>
      <c r="C13" s="7"/>
      <c r="D13" s="7"/>
      <c r="E13" s="7"/>
      <c r="F13" s="7"/>
      <c r="G13" s="7"/>
    </row>
    <row r="14" spans="1:7" ht="15" customHeight="1" x14ac:dyDescent="0.25">
      <c r="A14" s="7"/>
      <c r="B14" s="106"/>
      <c r="C14" s="106"/>
      <c r="D14" s="106"/>
      <c r="E14" s="106"/>
      <c r="F14" s="106"/>
      <c r="G14" s="7"/>
    </row>
  </sheetData>
  <sheetProtection algorithmName="SHA-512" hashValue="X4eyjdsGDgmqBoxpx/xUkPR2/nQUBNC0uy0f6UMAJjabjSyBliMV5sSSPe0hsw4w7dGu9W017plDX9GxR/pKbw==" saltValue="a+HVOk732V74QElKwtjVq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38" t="s">
        <v>72</v>
      </c>
      <c r="C3" s="38"/>
      <c r="D3" s="38"/>
      <c r="E3" s="38"/>
      <c r="F3" s="38"/>
      <c r="G3" s="7"/>
    </row>
    <row r="4" spans="1:7" ht="15" customHeight="1" x14ac:dyDescent="0.25">
      <c r="A4" s="7"/>
      <c r="B4" s="38"/>
      <c r="C4" s="38"/>
      <c r="D4" s="38"/>
      <c r="E4" s="38"/>
      <c r="F4" s="38"/>
      <c r="G4" s="7"/>
    </row>
    <row r="5" spans="1:7" ht="1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26</v>
      </c>
      <c r="C8" s="80"/>
      <c r="D8" s="80"/>
      <c r="E8" s="80"/>
      <c r="F8" s="81"/>
      <c r="G8" s="7"/>
    </row>
    <row r="9" spans="1:7" ht="15" customHeight="1" x14ac:dyDescent="0.25">
      <c r="A9" s="7"/>
      <c r="B9" s="114" t="s">
        <v>73</v>
      </c>
      <c r="C9" s="118" t="s">
        <v>51</v>
      </c>
      <c r="D9" s="104"/>
      <c r="E9" s="118" t="s">
        <v>52</v>
      </c>
      <c r="F9" s="104"/>
      <c r="G9" s="7"/>
    </row>
    <row r="10" spans="1:7" ht="26.25" customHeight="1" x14ac:dyDescent="0.25">
      <c r="A10" s="7"/>
      <c r="B10" s="119" t="s">
        <v>117</v>
      </c>
      <c r="C10" s="96"/>
      <c r="D10" s="97" t="s">
        <v>31</v>
      </c>
      <c r="E10" s="96"/>
      <c r="F10" s="97" t="s">
        <v>31</v>
      </c>
      <c r="G10" s="7"/>
    </row>
    <row r="11" spans="1:7" ht="26.25" customHeight="1" x14ac:dyDescent="0.25">
      <c r="A11" s="7"/>
      <c r="B11" s="120" t="s">
        <v>118</v>
      </c>
      <c r="C11" s="121">
        <f>SUM(C10:C10)</f>
        <v>0</v>
      </c>
      <c r="D11" s="122" t="s">
        <v>31</v>
      </c>
      <c r="E11" s="121">
        <f>SUM(E10:E10)</f>
        <v>0</v>
      </c>
      <c r="F11" s="122" t="s">
        <v>31</v>
      </c>
      <c r="G11" s="7"/>
    </row>
    <row r="12" spans="1:7" ht="26.25" customHeight="1" x14ac:dyDescent="0.25">
      <c r="A12" s="7"/>
      <c r="B12" s="120" t="s">
        <v>105</v>
      </c>
      <c r="C12" s="121">
        <f>C11*(1+'8. Nøgletal'!C9)</f>
        <v>0</v>
      </c>
      <c r="D12" s="122" t="s">
        <v>31</v>
      </c>
      <c r="E12" s="121">
        <f>E11*(1+'8. Nøgletal'!C9)</f>
        <v>0</v>
      </c>
      <c r="F12" s="122" t="s">
        <v>31</v>
      </c>
      <c r="G12" s="7"/>
    </row>
    <row r="13" spans="1:7" ht="15" customHeight="1" x14ac:dyDescent="0.25">
      <c r="A13" s="7"/>
      <c r="B13" s="7"/>
      <c r="C13" s="7"/>
      <c r="D13" s="7"/>
      <c r="E13" s="7"/>
      <c r="F13" s="7"/>
      <c r="G13" s="7"/>
    </row>
    <row r="14" spans="1:7" ht="15" customHeight="1" x14ac:dyDescent="0.25">
      <c r="A14" s="7"/>
      <c r="B14" s="7"/>
      <c r="C14" s="7"/>
      <c r="D14" s="7"/>
      <c r="E14" s="7"/>
      <c r="F14" s="7"/>
      <c r="G14" s="7"/>
    </row>
  </sheetData>
  <sheetProtection algorithmName="SHA-512" hashValue="LxhUlT8glYnY5NuvHvmXxovGEu+3PzNicLLFxckUqZCTabJu8dBaZP6xKIkBb4M5MRKpXz4bRvj0xJryn+LvzA==" saltValue="7kG4klDWW1/rAavRrs3UV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61.7109375" style="8" customWidth="1"/>
    <col min="3" max="3" width="12.5703125" style="8" customWidth="1"/>
    <col min="4" max="4" width="5.28515625" style="8" customWidth="1"/>
    <col min="5" max="16384" width="9.140625" style="8"/>
  </cols>
  <sheetData>
    <row r="1" spans="1:4" ht="15" customHeight="1" x14ac:dyDescent="0.25">
      <c r="A1" s="7"/>
      <c r="B1" s="7"/>
      <c r="C1" s="7"/>
      <c r="D1" s="7"/>
    </row>
    <row r="2" spans="1:4" ht="15" customHeight="1" x14ac:dyDescent="0.25">
      <c r="A2" s="7"/>
      <c r="B2" s="7"/>
      <c r="C2" s="7"/>
      <c r="D2" s="7"/>
    </row>
    <row r="3" spans="1:4" ht="15" customHeight="1" x14ac:dyDescent="0.25">
      <c r="A3" s="7"/>
      <c r="B3" s="38" t="s">
        <v>74</v>
      </c>
      <c r="C3" s="38"/>
      <c r="D3" s="7"/>
    </row>
    <row r="4" spans="1:4" ht="15" customHeight="1" x14ac:dyDescent="0.25">
      <c r="A4" s="7"/>
      <c r="B4" s="38"/>
      <c r="C4" s="38"/>
      <c r="D4" s="7"/>
    </row>
    <row r="5" spans="1:4" ht="15" customHeight="1" x14ac:dyDescent="0.25">
      <c r="A5" s="7"/>
      <c r="B5" s="38"/>
      <c r="C5" s="38"/>
      <c r="D5" s="7"/>
    </row>
    <row r="6" spans="1:4" ht="15" customHeight="1" x14ac:dyDescent="0.25">
      <c r="A6" s="7"/>
      <c r="B6" s="7"/>
      <c r="C6" s="7"/>
      <c r="D6" s="7"/>
    </row>
    <row r="7" spans="1:4" ht="15" customHeight="1" x14ac:dyDescent="0.25">
      <c r="A7" s="7"/>
      <c r="B7" s="7"/>
      <c r="C7" s="7"/>
      <c r="D7" s="7"/>
    </row>
    <row r="8" spans="1:4" ht="15" customHeight="1" x14ac:dyDescent="0.25">
      <c r="A8" s="7"/>
      <c r="B8" s="21" t="s">
        <v>36</v>
      </c>
      <c r="C8" s="23"/>
      <c r="D8" s="7"/>
    </row>
    <row r="9" spans="1:4" ht="15" customHeight="1" x14ac:dyDescent="0.25">
      <c r="A9" s="7"/>
      <c r="B9" s="123" t="s">
        <v>75</v>
      </c>
      <c r="C9" s="3">
        <v>6.6299999999999998E-2</v>
      </c>
      <c r="D9" s="18"/>
    </row>
    <row r="10" spans="1:4" ht="15" customHeight="1" x14ac:dyDescent="0.25">
      <c r="A10" s="7"/>
      <c r="B10" s="123" t="s">
        <v>106</v>
      </c>
      <c r="C10" s="3">
        <v>1.29E-2</v>
      </c>
      <c r="D10" s="18"/>
    </row>
    <row r="11" spans="1:4" ht="15" customHeight="1" x14ac:dyDescent="0.25">
      <c r="A11" s="7"/>
      <c r="B11" s="21"/>
      <c r="C11" s="23"/>
      <c r="D11" s="7"/>
    </row>
    <row r="12" spans="1:4" ht="15" customHeight="1" x14ac:dyDescent="0.25">
      <c r="A12" s="7"/>
      <c r="B12" s="78"/>
      <c r="C12" s="7"/>
      <c r="D12" s="7"/>
    </row>
    <row r="13" spans="1:4" ht="15" customHeight="1" x14ac:dyDescent="0.25">
      <c r="A13" s="7"/>
      <c r="B13" s="21" t="s">
        <v>35</v>
      </c>
      <c r="C13" s="23"/>
      <c r="D13" s="7"/>
    </row>
    <row r="14" spans="1:4" ht="15" customHeight="1" x14ac:dyDescent="0.25">
      <c r="A14" s="7"/>
      <c r="B14" s="83" t="s">
        <v>76</v>
      </c>
      <c r="C14" s="4">
        <v>1.7000000000000001E-2</v>
      </c>
      <c r="D14" s="7"/>
    </row>
    <row r="15" spans="1:4" ht="15" customHeight="1" x14ac:dyDescent="0.25">
      <c r="A15" s="7"/>
      <c r="B15" s="79"/>
      <c r="C15" s="81"/>
      <c r="D15" s="7"/>
    </row>
    <row r="16" spans="1:4" ht="15" customHeight="1" x14ac:dyDescent="0.25">
      <c r="A16" s="7"/>
      <c r="B16" s="7"/>
      <c r="C16" s="7"/>
      <c r="D16" s="7"/>
    </row>
    <row r="17" spans="1:4" ht="15" customHeight="1" x14ac:dyDescent="0.25">
      <c r="A17" s="7"/>
      <c r="B17" s="7"/>
      <c r="C17" s="7"/>
      <c r="D17" s="7"/>
    </row>
  </sheetData>
  <sheetProtection algorithmName="SHA-512" hashValue="qHks+dzqQcnUqvYOnc2hFkkz2hOQZyEef2lLRE0E6lXExb9L0J3JNv3QYQvKKbey0gtdHClHil9cdE8iT4sBqA==" saltValue="BKcpYPeMYVAJPD5Jc4T3rA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20" t="s">
        <v>29</v>
      </c>
      <c r="C3" s="20"/>
      <c r="D3" s="20"/>
      <c r="E3" s="7"/>
    </row>
    <row r="4" spans="1:5" ht="15" customHeight="1" x14ac:dyDescent="0.25">
      <c r="A4" s="7"/>
      <c r="B4" s="20"/>
      <c r="C4" s="20"/>
      <c r="D4" s="20"/>
      <c r="E4" s="7"/>
    </row>
    <row r="5" spans="1:5" ht="15" customHeight="1" x14ac:dyDescent="0.25">
      <c r="A5" s="7"/>
      <c r="B5" s="20"/>
      <c r="C5" s="20"/>
      <c r="D5" s="20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5" customHeight="1" x14ac:dyDescent="0.25">
      <c r="A8" s="7"/>
      <c r="B8" s="21" t="s">
        <v>30</v>
      </c>
      <c r="C8" s="22"/>
      <c r="D8" s="23"/>
      <c r="E8" s="7"/>
    </row>
    <row r="9" spans="1:5" ht="15" customHeight="1" x14ac:dyDescent="0.25">
      <c r="A9" s="7"/>
      <c r="B9" s="24" t="s">
        <v>8</v>
      </c>
      <c r="C9" s="25">
        <f>'3. Omk. i ØR2026'!C16</f>
        <v>20969064.343990695</v>
      </c>
      <c r="D9" s="26" t="s">
        <v>31</v>
      </c>
      <c r="E9" s="7"/>
    </row>
    <row r="10" spans="1:5" ht="15" customHeight="1" x14ac:dyDescent="0.25">
      <c r="A10" s="7"/>
      <c r="B10" s="27" t="s">
        <v>32</v>
      </c>
      <c r="C10" s="25">
        <f>'5.2. Varige tillæg'!C21+'5.2. Varige tillæg'!E21</f>
        <v>50799.699598500003</v>
      </c>
      <c r="D10" s="26" t="s">
        <v>31</v>
      </c>
      <c r="E10" s="7"/>
    </row>
    <row r="11" spans="1:5" ht="15" customHeight="1" x14ac:dyDescent="0.25">
      <c r="A11" s="7"/>
      <c r="B11" s="27" t="s">
        <v>33</v>
      </c>
      <c r="C11" s="28">
        <f>'5.6 Anlægsprojekter'!E12+'5.6 Anlægsprojekter'!C12</f>
        <v>0</v>
      </c>
      <c r="D11" s="26" t="s">
        <v>31</v>
      </c>
      <c r="E11" s="7"/>
    </row>
    <row r="12" spans="1:5" ht="15" customHeight="1" x14ac:dyDescent="0.25">
      <c r="A12" s="7"/>
      <c r="B12" s="27" t="s">
        <v>24</v>
      </c>
      <c r="C12" s="29">
        <f>-('6. Bortfald'!C12+'6. Bortfald'!E12)</f>
        <v>0</v>
      </c>
      <c r="D12" s="26" t="s">
        <v>31</v>
      </c>
      <c r="E12" s="7"/>
    </row>
    <row r="13" spans="1:5" ht="15" customHeight="1" x14ac:dyDescent="0.25">
      <c r="A13" s="7"/>
      <c r="B13" s="27" t="s">
        <v>34</v>
      </c>
      <c r="C13" s="29">
        <f>'7. Tilknyttet virksomhed'!C12+'7. Tilknyttet virksomhed'!E12</f>
        <v>0</v>
      </c>
      <c r="D13" s="26" t="s">
        <v>31</v>
      </c>
      <c r="E13" s="7"/>
    </row>
    <row r="14" spans="1:5" ht="15" customHeight="1" x14ac:dyDescent="0.25">
      <c r="A14" s="7"/>
      <c r="B14" s="27" t="s">
        <v>35</v>
      </c>
      <c r="C14" s="30">
        <f>'4. Generelle eff. krav'!C12</f>
        <v>-357337.68874101632</v>
      </c>
      <c r="D14" s="26" t="s">
        <v>31</v>
      </c>
      <c r="E14" s="7"/>
    </row>
    <row r="15" spans="1:5" ht="15" customHeight="1" x14ac:dyDescent="0.25">
      <c r="A15" s="7"/>
      <c r="B15" s="27" t="s">
        <v>36</v>
      </c>
      <c r="C15" s="29">
        <f>SUM(C9:C14)*'8. Nøgletal'!C10</f>
        <v>266546.58997754147</v>
      </c>
      <c r="D15" s="26" t="s">
        <v>31</v>
      </c>
      <c r="E15" s="7"/>
    </row>
    <row r="16" spans="1:5" ht="15" customHeight="1" x14ac:dyDescent="0.25">
      <c r="A16" s="7"/>
      <c r="B16" s="31" t="s">
        <v>37</v>
      </c>
      <c r="C16" s="32">
        <f>SUM(C9:C15)</f>
        <v>20929072.944825716</v>
      </c>
      <c r="D16" s="33" t="s">
        <v>31</v>
      </c>
      <c r="E16" s="7"/>
    </row>
    <row r="17" spans="1:5" ht="15" customHeight="1" x14ac:dyDescent="0.25">
      <c r="A17" s="7"/>
      <c r="B17" s="34" t="s">
        <v>38</v>
      </c>
      <c r="C17" s="30">
        <f>'5.1. § 10-tillæg'!C25</f>
        <v>0</v>
      </c>
      <c r="D17" s="35" t="s">
        <v>31</v>
      </c>
      <c r="E17" s="7"/>
    </row>
    <row r="18" spans="1:5" ht="15" customHeight="1" x14ac:dyDescent="0.25">
      <c r="A18" s="7"/>
      <c r="B18" s="36" t="s">
        <v>39</v>
      </c>
      <c r="C18" s="30">
        <f>'5.4. Periodevise driftsomk.'!C11</f>
        <v>0</v>
      </c>
      <c r="D18" s="35" t="s">
        <v>31</v>
      </c>
      <c r="E18" s="7"/>
    </row>
    <row r="19" spans="1:5" ht="15" hidden="1" customHeight="1" x14ac:dyDescent="0.25">
      <c r="A19" s="7"/>
      <c r="B19" s="24" t="s">
        <v>22</v>
      </c>
      <c r="C19" s="30">
        <f>'5.5. Korr. af ØR2025'!C16</f>
        <v>0</v>
      </c>
      <c r="D19" s="35" t="s">
        <v>31</v>
      </c>
      <c r="E19" s="7"/>
    </row>
    <row r="20" spans="1:5" ht="15" customHeight="1" x14ac:dyDescent="0.25">
      <c r="A20" s="7"/>
      <c r="B20" s="34" t="s">
        <v>41</v>
      </c>
      <c r="C20" s="30">
        <v>-1019318.16666667</v>
      </c>
      <c r="D20" s="35" t="s">
        <v>31</v>
      </c>
      <c r="E20" s="7"/>
    </row>
    <row r="21" spans="1:5" ht="15" customHeight="1" x14ac:dyDescent="0.25">
      <c r="A21" s="7"/>
      <c r="B21" s="21" t="s">
        <v>4</v>
      </c>
      <c r="C21" s="37">
        <f>SUM(C16:C20)</f>
        <v>19909754.778159045</v>
      </c>
      <c r="D21" s="23" t="s">
        <v>31</v>
      </c>
      <c r="E21" s="7"/>
    </row>
    <row r="22" spans="1:5" ht="15" customHeight="1" x14ac:dyDescent="0.25">
      <c r="A22" s="7"/>
      <c r="B22" s="7"/>
      <c r="C22" s="7"/>
      <c r="D22" s="7"/>
      <c r="E22" s="7"/>
    </row>
    <row r="23" spans="1:5" ht="15" customHeight="1" x14ac:dyDescent="0.25">
      <c r="A23" s="7"/>
      <c r="B23" s="7"/>
      <c r="C23" s="7"/>
      <c r="D23" s="7"/>
      <c r="E23" s="7"/>
    </row>
  </sheetData>
  <sheetProtection algorithmName="SHA-512" hashValue="X6A+96c9ejtg05wze7MomxefyiC/+m3ijpSne89CIPYMxY9o5iWvawnBS8Co6UcxzV1BrUgVQEYJPetwugUByg==" saltValue="gxzLiOJARCa55HTgydMLT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66.85546875" style="8" bestFit="1" customWidth="1"/>
    <col min="3" max="3" width="12.42578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77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39"/>
      <c r="D6" s="7"/>
      <c r="E6" s="7"/>
    </row>
    <row r="7" spans="1:5" ht="15" customHeight="1" x14ac:dyDescent="0.25">
      <c r="A7" s="7"/>
      <c r="B7" s="7"/>
      <c r="C7" s="39"/>
      <c r="D7" s="7"/>
      <c r="E7" s="7"/>
    </row>
    <row r="8" spans="1:5" ht="15" customHeight="1" x14ac:dyDescent="0.25">
      <c r="A8" s="7"/>
      <c r="B8" s="21" t="s">
        <v>78</v>
      </c>
      <c r="C8" s="22"/>
      <c r="D8" s="23"/>
      <c r="E8" s="7"/>
    </row>
    <row r="9" spans="1:5" ht="15" customHeight="1" x14ac:dyDescent="0.25">
      <c r="A9" s="7"/>
      <c r="B9" s="40" t="s">
        <v>112</v>
      </c>
      <c r="C9" s="41">
        <v>24286175</v>
      </c>
      <c r="D9" s="42" t="s">
        <v>31</v>
      </c>
      <c r="E9" s="7"/>
    </row>
    <row r="10" spans="1:5" ht="15" customHeight="1" x14ac:dyDescent="0.25">
      <c r="A10" s="7"/>
      <c r="B10" s="40" t="s">
        <v>114</v>
      </c>
      <c r="C10" s="41">
        <f>'3. Omk. i ØR2026'!C10</f>
        <v>3324982.7912713508</v>
      </c>
      <c r="D10" s="42" t="s">
        <v>31</v>
      </c>
      <c r="E10" s="7"/>
    </row>
    <row r="11" spans="1:5" ht="15" customHeight="1" x14ac:dyDescent="0.25">
      <c r="A11" s="7"/>
      <c r="B11" s="40" t="s">
        <v>115</v>
      </c>
      <c r="C11" s="43">
        <f>'5.1. § 10-tillæg'!C20+'5.2. Varige tillæg'!C18+'5.2. Varige tillæg'!E18+'5.3. Engangstillæg'!C13+'5.3. Engangstillæg'!E13</f>
        <v>51006.614201279997</v>
      </c>
      <c r="D11" s="42" t="s">
        <v>31</v>
      </c>
      <c r="E11" s="7"/>
    </row>
    <row r="12" spans="1:5" ht="15" customHeight="1" x14ac:dyDescent="0.25">
      <c r="A12" s="7"/>
      <c r="B12" s="31" t="s">
        <v>113</v>
      </c>
      <c r="C12" s="32">
        <f>C9+C10+C11</f>
        <v>27662164.405472632</v>
      </c>
      <c r="D12" s="33" t="s">
        <v>31</v>
      </c>
      <c r="E12" s="7"/>
    </row>
    <row r="13" spans="1:5" ht="15" customHeight="1" x14ac:dyDescent="0.25">
      <c r="A13" s="7"/>
      <c r="B13" s="40" t="s">
        <v>79</v>
      </c>
      <c r="C13" s="41">
        <v>24304473</v>
      </c>
      <c r="D13" s="42" t="s">
        <v>31</v>
      </c>
      <c r="E13" s="7"/>
    </row>
    <row r="14" spans="1:5" ht="15" customHeight="1" x14ac:dyDescent="0.25">
      <c r="A14" s="7"/>
      <c r="B14" s="44" t="s">
        <v>42</v>
      </c>
      <c r="C14" s="41">
        <v>0</v>
      </c>
      <c r="D14" s="42" t="s">
        <v>31</v>
      </c>
      <c r="E14" s="7"/>
    </row>
    <row r="15" spans="1:5" ht="15" customHeight="1" x14ac:dyDescent="0.25">
      <c r="A15" s="7"/>
      <c r="B15" s="21" t="s">
        <v>116</v>
      </c>
      <c r="C15" s="37">
        <f>C12-C13</f>
        <v>3357691.4054726325</v>
      </c>
      <c r="D15" s="23" t="s">
        <v>31</v>
      </c>
      <c r="E15" s="7"/>
    </row>
    <row r="16" spans="1:5" ht="15" customHeight="1" x14ac:dyDescent="0.25">
      <c r="A16" s="7"/>
      <c r="B16" s="7"/>
      <c r="C16" s="7"/>
      <c r="D16" s="7"/>
      <c r="E16" s="7"/>
    </row>
    <row r="17" spans="1:5" ht="15" customHeight="1" x14ac:dyDescent="0.25">
      <c r="A17" s="7"/>
      <c r="B17" s="21" t="s">
        <v>80</v>
      </c>
      <c r="C17" s="22"/>
      <c r="D17" s="23"/>
      <c r="E17" s="7"/>
    </row>
    <row r="18" spans="1:5" ht="15" customHeight="1" x14ac:dyDescent="0.25">
      <c r="A18" s="7"/>
      <c r="B18" s="40" t="s">
        <v>111</v>
      </c>
      <c r="C18" s="41">
        <v>959832</v>
      </c>
      <c r="D18" s="42" t="s">
        <v>31</v>
      </c>
      <c r="E18" s="7"/>
    </row>
    <row r="19" spans="1:5" ht="15" customHeight="1" x14ac:dyDescent="0.25">
      <c r="A19" s="7"/>
      <c r="B19" s="21" t="s">
        <v>124</v>
      </c>
      <c r="C19" s="37">
        <f>C15+C18</f>
        <v>4317523.4054726325</v>
      </c>
      <c r="D19" s="23" t="s">
        <v>31</v>
      </c>
      <c r="E19" s="7"/>
    </row>
    <row r="20" spans="1:5" ht="41.25" customHeight="1" x14ac:dyDescent="0.25">
      <c r="A20" s="7"/>
      <c r="B20" s="45" t="s">
        <v>125</v>
      </c>
      <c r="C20" s="46"/>
      <c r="D20" s="47"/>
      <c r="E20" s="7"/>
    </row>
    <row r="21" spans="1:5" ht="15" customHeight="1" x14ac:dyDescent="0.25">
      <c r="A21" s="7"/>
      <c r="B21" s="7"/>
      <c r="C21" s="39"/>
      <c r="D21" s="7"/>
      <c r="E21" s="7"/>
    </row>
    <row r="22" spans="1:5" ht="15" customHeight="1" x14ac:dyDescent="0.25">
      <c r="A22" s="7"/>
      <c r="B22" s="21" t="s">
        <v>126</v>
      </c>
      <c r="C22" s="22"/>
      <c r="D22" s="23"/>
      <c r="E22" s="7"/>
    </row>
    <row r="23" spans="1:5" ht="26.25" x14ac:dyDescent="0.25">
      <c r="A23" s="7"/>
      <c r="B23" s="48" t="s">
        <v>127</v>
      </c>
      <c r="C23" s="49">
        <f>100*959832/(18520679+3210059)</f>
        <v>4.4169323655735946</v>
      </c>
      <c r="D23" s="42" t="s">
        <v>128</v>
      </c>
      <c r="E23" s="7"/>
    </row>
    <row r="24" spans="1:5" ht="26.25" x14ac:dyDescent="0.25">
      <c r="A24" s="7"/>
      <c r="B24" s="48" t="s">
        <v>129</v>
      </c>
      <c r="C24" s="49">
        <f>C19/C12*100</f>
        <v>15.608046218604866</v>
      </c>
      <c r="D24" s="42" t="s">
        <v>128</v>
      </c>
      <c r="E24" s="7"/>
    </row>
    <row r="25" spans="1:5" ht="56.25" customHeight="1" x14ac:dyDescent="0.25">
      <c r="A25" s="7"/>
      <c r="B25" s="50" t="s">
        <v>130</v>
      </c>
      <c r="C25" s="51"/>
      <c r="D25" s="52"/>
      <c r="E25" s="7"/>
    </row>
    <row r="26" spans="1:5" ht="15" customHeight="1" x14ac:dyDescent="0.25">
      <c r="A26" s="7"/>
      <c r="B26" s="7"/>
      <c r="C26" s="39"/>
      <c r="D26" s="7"/>
      <c r="E26" s="7"/>
    </row>
  </sheetData>
  <sheetProtection algorithmName="SHA-512" hashValue="2IISZ+U4UJ2EeXABayoRElt+1AVjWA+HcbxEIsO8uB7av7PeLFsttarZuu20Fqt6LZuTbMqhcxMbe2dAf8JDng==" saltValue="6KuL8GBq6u4gddYSXHyaa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53"/>
      <c r="B1" s="53"/>
      <c r="C1" s="53"/>
      <c r="D1" s="53"/>
      <c r="E1" s="53"/>
    </row>
    <row r="2" spans="1:5" ht="15" customHeight="1" x14ac:dyDescent="0.25">
      <c r="A2" s="53"/>
      <c r="B2" s="53"/>
      <c r="C2" s="53"/>
      <c r="D2" s="53"/>
      <c r="E2" s="53"/>
    </row>
    <row r="3" spans="1:5" ht="24.95" customHeight="1" x14ac:dyDescent="0.25">
      <c r="A3" s="53"/>
      <c r="B3" s="54" t="s">
        <v>81</v>
      </c>
      <c r="C3" s="54"/>
      <c r="D3" s="54"/>
      <c r="E3" s="53"/>
    </row>
    <row r="4" spans="1:5" ht="15" customHeight="1" x14ac:dyDescent="0.25">
      <c r="A4" s="53"/>
      <c r="B4" s="54"/>
      <c r="C4" s="54"/>
      <c r="D4" s="54"/>
      <c r="E4" s="53"/>
    </row>
    <row r="5" spans="1:5" ht="15" customHeight="1" x14ac:dyDescent="0.25">
      <c r="A5" s="53"/>
      <c r="B5" s="54"/>
      <c r="C5" s="54"/>
      <c r="D5" s="54"/>
      <c r="E5" s="53"/>
    </row>
    <row r="6" spans="1:5" ht="15" customHeight="1" x14ac:dyDescent="0.25">
      <c r="A6" s="53"/>
      <c r="B6" s="53"/>
      <c r="C6" s="53"/>
      <c r="D6" s="53"/>
      <c r="E6" s="53"/>
    </row>
    <row r="7" spans="1:5" ht="15" customHeight="1" x14ac:dyDescent="0.25">
      <c r="A7" s="53"/>
      <c r="B7" s="53"/>
      <c r="C7" s="53"/>
      <c r="D7" s="53"/>
      <c r="E7" s="53"/>
    </row>
    <row r="8" spans="1:5" ht="15" customHeight="1" x14ac:dyDescent="0.25">
      <c r="A8" s="53"/>
      <c r="B8" s="55" t="s">
        <v>119</v>
      </c>
      <c r="C8" s="56"/>
      <c r="D8" s="57"/>
      <c r="E8" s="53"/>
    </row>
    <row r="9" spans="1:5" ht="15" customHeight="1" x14ac:dyDescent="0.25">
      <c r="A9" s="53"/>
      <c r="B9" s="58" t="s">
        <v>107</v>
      </c>
      <c r="C9" s="59">
        <v>16680365.891174737</v>
      </c>
      <c r="D9" s="60" t="s">
        <v>31</v>
      </c>
      <c r="E9" s="53"/>
    </row>
    <row r="10" spans="1:5" ht="15" customHeight="1" x14ac:dyDescent="0.25">
      <c r="A10" s="53"/>
      <c r="B10" s="61" t="s">
        <v>32</v>
      </c>
      <c r="C10" s="59">
        <v>3324982.7912713508</v>
      </c>
      <c r="D10" s="60" t="s">
        <v>31</v>
      </c>
      <c r="E10" s="53"/>
    </row>
    <row r="11" spans="1:5" ht="15" customHeight="1" x14ac:dyDescent="0.25">
      <c r="A11" s="53"/>
      <c r="B11" s="61" t="s">
        <v>60</v>
      </c>
      <c r="C11" s="62">
        <v>0</v>
      </c>
      <c r="D11" s="60" t="s">
        <v>31</v>
      </c>
      <c r="E11" s="53"/>
    </row>
    <row r="12" spans="1:5" ht="15" customHeight="1" x14ac:dyDescent="0.25">
      <c r="A12" s="53"/>
      <c r="B12" s="61" t="s">
        <v>24</v>
      </c>
      <c r="C12" s="63">
        <v>0</v>
      </c>
      <c r="D12" s="60" t="s">
        <v>31</v>
      </c>
      <c r="E12" s="53"/>
    </row>
    <row r="13" spans="1:5" ht="15" customHeight="1" x14ac:dyDescent="0.25">
      <c r="A13" s="53"/>
      <c r="B13" s="61" t="s">
        <v>34</v>
      </c>
      <c r="C13" s="63">
        <v>0</v>
      </c>
      <c r="D13" s="60" t="s">
        <v>31</v>
      </c>
      <c r="E13" s="53"/>
    </row>
    <row r="14" spans="1:5" ht="15" customHeight="1" x14ac:dyDescent="0.25">
      <c r="A14" s="53"/>
      <c r="B14" s="61" t="s">
        <v>35</v>
      </c>
      <c r="C14" s="64">
        <v>-340090.92760158353</v>
      </c>
      <c r="D14" s="60" t="s">
        <v>31</v>
      </c>
      <c r="E14" s="53"/>
    </row>
    <row r="15" spans="1:5" ht="15" customHeight="1" x14ac:dyDescent="0.25">
      <c r="A15" s="53"/>
      <c r="B15" s="61" t="s">
        <v>36</v>
      </c>
      <c r="C15" s="63">
        <v>1303806.5891461906</v>
      </c>
      <c r="D15" s="60" t="s">
        <v>31</v>
      </c>
      <c r="E15" s="53"/>
    </row>
    <row r="16" spans="1:5" ht="15" customHeight="1" x14ac:dyDescent="0.25">
      <c r="A16" s="53"/>
      <c r="B16" s="65" t="s">
        <v>37</v>
      </c>
      <c r="C16" s="66">
        <v>20969064.343990695</v>
      </c>
      <c r="D16" s="67" t="s">
        <v>31</v>
      </c>
      <c r="E16" s="53"/>
    </row>
    <row r="17" spans="1:5" ht="15" customHeight="1" x14ac:dyDescent="0.25">
      <c r="A17" s="53"/>
      <c r="B17" s="68" t="s">
        <v>108</v>
      </c>
      <c r="C17" s="64">
        <v>0</v>
      </c>
      <c r="D17" s="69" t="s">
        <v>31</v>
      </c>
      <c r="E17" s="53"/>
    </row>
    <row r="18" spans="1:5" ht="15" customHeight="1" x14ac:dyDescent="0.25">
      <c r="A18" s="53"/>
      <c r="B18" s="70" t="s">
        <v>39</v>
      </c>
      <c r="C18" s="64">
        <v>0</v>
      </c>
      <c r="D18" s="69" t="s">
        <v>31</v>
      </c>
      <c r="E18" s="53"/>
    </row>
    <row r="19" spans="1:5" ht="27" customHeight="1" x14ac:dyDescent="0.25">
      <c r="A19" s="53"/>
      <c r="B19" s="71" t="s">
        <v>40</v>
      </c>
      <c r="C19" s="72">
        <v>-243878.23839551955</v>
      </c>
      <c r="D19" s="73" t="s">
        <v>31</v>
      </c>
      <c r="E19" s="53"/>
    </row>
    <row r="20" spans="1:5" ht="15" customHeight="1" x14ac:dyDescent="0.25">
      <c r="A20" s="53"/>
      <c r="B20" s="58" t="s">
        <v>109</v>
      </c>
      <c r="C20" s="64">
        <v>0</v>
      </c>
      <c r="D20" s="69" t="s">
        <v>31</v>
      </c>
      <c r="E20" s="53"/>
    </row>
    <row r="21" spans="1:5" ht="15" customHeight="1" x14ac:dyDescent="0.25">
      <c r="A21" s="53"/>
      <c r="B21" s="68" t="s">
        <v>41</v>
      </c>
      <c r="C21" s="64">
        <v>-1019318.1666666666</v>
      </c>
      <c r="D21" s="69" t="s">
        <v>31</v>
      </c>
      <c r="E21" s="53"/>
    </row>
    <row r="22" spans="1:5" ht="15" customHeight="1" x14ac:dyDescent="0.25">
      <c r="A22" s="53"/>
      <c r="B22" s="55" t="s">
        <v>134</v>
      </c>
      <c r="C22" s="74">
        <v>19705867.938928507</v>
      </c>
      <c r="D22" s="57" t="s">
        <v>31</v>
      </c>
      <c r="E22" s="53"/>
    </row>
    <row r="23" spans="1:5" ht="30" customHeight="1" x14ac:dyDescent="0.25">
      <c r="A23" s="53"/>
      <c r="B23" s="75" t="s">
        <v>120</v>
      </c>
      <c r="C23" s="75"/>
      <c r="D23" s="75"/>
      <c r="E23" s="53"/>
    </row>
    <row r="24" spans="1:5" ht="15" customHeight="1" x14ac:dyDescent="0.25">
      <c r="A24" s="53"/>
      <c r="B24" s="53"/>
      <c r="C24" s="53"/>
      <c r="D24" s="53"/>
      <c r="E24" s="53"/>
    </row>
    <row r="25" spans="1:5" ht="15" customHeight="1" x14ac:dyDescent="0.25"/>
    <row r="26" spans="1:5" ht="15" customHeight="1" x14ac:dyDescent="0.25"/>
  </sheetData>
  <sheetProtection algorithmName="SHA-512" hashValue="6TiLbeUogafeSZzSvk5yGyCfXKTii+ny2hUDzk3zSsEEltQnUV2ZmsgjjT9uPNNsIc4Aq2kPN3GmPFDBFTM+fA==" saltValue="gPuKlLRsSEsAUIuml4t44w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6"/>
      <c r="C1" s="76"/>
      <c r="D1" s="76"/>
      <c r="E1" s="7"/>
    </row>
    <row r="2" spans="1:5" ht="15" customHeight="1" x14ac:dyDescent="0.25">
      <c r="A2" s="7"/>
      <c r="B2" s="76"/>
      <c r="C2" s="76"/>
      <c r="D2" s="76"/>
      <c r="E2" s="7"/>
    </row>
    <row r="3" spans="1:5" ht="15" customHeight="1" x14ac:dyDescent="0.25">
      <c r="A3" s="7"/>
      <c r="B3" s="38" t="s">
        <v>44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7"/>
      <c r="C6" s="77"/>
      <c r="D6" s="77"/>
      <c r="E6" s="7"/>
    </row>
    <row r="7" spans="1:5" ht="15" customHeight="1" x14ac:dyDescent="0.25">
      <c r="A7" s="7"/>
      <c r="B7" s="78"/>
      <c r="C7" s="7"/>
      <c r="D7" s="7"/>
      <c r="E7" s="7"/>
    </row>
    <row r="8" spans="1:5" ht="15" customHeight="1" x14ac:dyDescent="0.25">
      <c r="A8" s="7"/>
      <c r="B8" s="79" t="s">
        <v>82</v>
      </c>
      <c r="C8" s="80"/>
      <c r="D8" s="81"/>
      <c r="E8" s="82"/>
    </row>
    <row r="9" spans="1:5" ht="15" customHeight="1" x14ac:dyDescent="0.25">
      <c r="A9" s="7"/>
      <c r="B9" s="83" t="s">
        <v>8</v>
      </c>
      <c r="C9" s="2">
        <f>'1. Økonomisk ramme 2027'!C9</f>
        <v>20969064.343990695</v>
      </c>
      <c r="D9" s="42" t="s">
        <v>31</v>
      </c>
      <c r="E9" s="7"/>
    </row>
    <row r="10" spans="1:5" ht="15" customHeight="1" x14ac:dyDescent="0.25">
      <c r="A10" s="7"/>
      <c r="B10" s="84" t="s">
        <v>83</v>
      </c>
      <c r="C10" s="2">
        <f>SUM('1. Økonomisk ramme 2027'!C10:C13)</f>
        <v>50799.699598500003</v>
      </c>
      <c r="D10" s="42" t="s">
        <v>31</v>
      </c>
      <c r="E10" s="7"/>
    </row>
    <row r="11" spans="1:5" ht="15" customHeight="1" x14ac:dyDescent="0.25">
      <c r="A11" s="7"/>
      <c r="B11" s="84" t="s">
        <v>84</v>
      </c>
      <c r="C11" s="2">
        <f>SUM(C9:C10)</f>
        <v>21019864.043589193</v>
      </c>
      <c r="D11" s="42" t="s">
        <v>31</v>
      </c>
      <c r="E11" s="7"/>
    </row>
    <row r="12" spans="1:5" ht="15" customHeight="1" x14ac:dyDescent="0.25">
      <c r="A12" s="7"/>
      <c r="B12" s="21" t="s">
        <v>85</v>
      </c>
      <c r="C12" s="37">
        <f>-C11*'8. Nøgletal'!C14</f>
        <v>-357337.68874101632</v>
      </c>
      <c r="D12" s="23" t="s">
        <v>31</v>
      </c>
      <c r="E12" s="7"/>
    </row>
    <row r="13" spans="1:5" ht="15" customHeight="1" x14ac:dyDescent="0.25">
      <c r="A13" s="7"/>
      <c r="B13" s="7"/>
      <c r="C13" s="7"/>
      <c r="D13" s="7"/>
      <c r="E13" s="7"/>
    </row>
    <row r="14" spans="1:5" ht="15" customHeight="1" x14ac:dyDescent="0.25">
      <c r="A14" s="7"/>
      <c r="B14" s="7"/>
      <c r="C14" s="7"/>
      <c r="D14" s="7"/>
      <c r="E14" s="7"/>
    </row>
  </sheetData>
  <sheetProtection algorithmName="SHA-512" hashValue="IUZQfCEhtVQnuleh6iiEjJrDkmArTeuGwmzRw6kDHiMiDwj8y6WFCRygwhXZUcv3S/LFMg1DIvQWt1Z2rPs3ZQ==" saltValue="DpQadgUr6pT1q61uM2lbn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20" t="s">
        <v>45</v>
      </c>
      <c r="C3" s="20"/>
      <c r="D3" s="20"/>
      <c r="E3" s="7"/>
    </row>
    <row r="4" spans="1:5" ht="15" customHeight="1" x14ac:dyDescent="0.25">
      <c r="A4" s="7"/>
      <c r="B4" s="20"/>
      <c r="C4" s="20"/>
      <c r="D4" s="20"/>
      <c r="E4" s="7"/>
    </row>
    <row r="5" spans="1:5" ht="15" customHeight="1" x14ac:dyDescent="0.25">
      <c r="A5" s="7"/>
      <c r="B5" s="20"/>
      <c r="C5" s="20"/>
      <c r="D5" s="20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27.75" customHeight="1" x14ac:dyDescent="0.25">
      <c r="A8" s="7"/>
      <c r="B8" s="85" t="s">
        <v>86</v>
      </c>
      <c r="C8" s="86"/>
      <c r="D8" s="87"/>
      <c r="E8" s="7"/>
    </row>
    <row r="9" spans="1:5" ht="15" customHeight="1" x14ac:dyDescent="0.25">
      <c r="A9" s="7"/>
      <c r="B9" s="88" t="s">
        <v>121</v>
      </c>
      <c r="C9" s="29">
        <f>'5.1.a. § 10-tillæg'!E9</f>
        <v>0</v>
      </c>
      <c r="D9" s="42" t="s">
        <v>31</v>
      </c>
      <c r="E9" s="7"/>
    </row>
    <row r="10" spans="1:5" ht="15" customHeight="1" x14ac:dyDescent="0.25">
      <c r="A10" s="7"/>
      <c r="B10" s="88" t="s">
        <v>122</v>
      </c>
      <c r="C10" s="29">
        <f>'5.1.a. § 10-tillæg'!E10</f>
        <v>2541.614201280001</v>
      </c>
      <c r="D10" s="42" t="s">
        <v>31</v>
      </c>
      <c r="E10" s="7"/>
    </row>
    <row r="11" spans="1:5" ht="15" customHeight="1" x14ac:dyDescent="0.25">
      <c r="A11" s="7"/>
      <c r="B11" s="88"/>
      <c r="C11" s="89"/>
      <c r="D11" s="42" t="s">
        <v>31</v>
      </c>
      <c r="E11" s="7"/>
    </row>
    <row r="12" spans="1:5" ht="15" customHeight="1" x14ac:dyDescent="0.25">
      <c r="A12" s="7"/>
      <c r="B12" s="88"/>
      <c r="C12" s="89"/>
      <c r="D12" s="42" t="s">
        <v>31</v>
      </c>
      <c r="E12" s="7"/>
    </row>
    <row r="13" spans="1:5" ht="15" customHeight="1" x14ac:dyDescent="0.25">
      <c r="A13" s="7"/>
      <c r="B13" s="90"/>
      <c r="C13" s="89"/>
      <c r="D13" s="42" t="s">
        <v>31</v>
      </c>
      <c r="E13" s="7"/>
    </row>
    <row r="14" spans="1:5" ht="15" customHeight="1" x14ac:dyDescent="0.25">
      <c r="A14" s="7"/>
      <c r="B14" s="90"/>
      <c r="C14" s="89"/>
      <c r="D14" s="42" t="s">
        <v>31</v>
      </c>
      <c r="E14" s="7"/>
    </row>
    <row r="15" spans="1:5" ht="15" customHeight="1" x14ac:dyDescent="0.25">
      <c r="A15" s="7"/>
      <c r="B15" s="90"/>
      <c r="C15" s="89"/>
      <c r="D15" s="42" t="s">
        <v>31</v>
      </c>
      <c r="E15" s="7"/>
    </row>
    <row r="16" spans="1:5" ht="15" customHeight="1" x14ac:dyDescent="0.25">
      <c r="A16" s="7"/>
      <c r="B16" s="90"/>
      <c r="C16" s="89"/>
      <c r="D16" s="42" t="s">
        <v>31</v>
      </c>
      <c r="E16" s="7"/>
    </row>
    <row r="17" spans="1:5" ht="15" customHeight="1" x14ac:dyDescent="0.25">
      <c r="A17" s="7"/>
      <c r="B17" s="90"/>
      <c r="C17" s="89"/>
      <c r="D17" s="42" t="s">
        <v>31</v>
      </c>
      <c r="E17" s="7"/>
    </row>
    <row r="18" spans="1:5" ht="15" customHeight="1" x14ac:dyDescent="0.25">
      <c r="A18" s="7"/>
      <c r="B18" s="90"/>
      <c r="C18" s="89"/>
      <c r="D18" s="42" t="s">
        <v>31</v>
      </c>
      <c r="E18" s="7"/>
    </row>
    <row r="19" spans="1:5" ht="15" customHeight="1" x14ac:dyDescent="0.25">
      <c r="A19" s="7"/>
      <c r="B19" s="90"/>
      <c r="C19" s="89"/>
      <c r="D19" s="42" t="s">
        <v>31</v>
      </c>
      <c r="E19" s="7"/>
    </row>
    <row r="20" spans="1:5" ht="15" customHeight="1" x14ac:dyDescent="0.25">
      <c r="A20" s="7"/>
      <c r="B20" s="21" t="s">
        <v>46</v>
      </c>
      <c r="C20" s="91">
        <f>SUM(C9:C19)</f>
        <v>2541.614201280001</v>
      </c>
      <c r="D20" s="92" t="s">
        <v>31</v>
      </c>
      <c r="E20" s="7"/>
    </row>
    <row r="21" spans="1:5" ht="15" customHeight="1" x14ac:dyDescent="0.25">
      <c r="A21" s="7"/>
      <c r="B21" s="93"/>
      <c r="C21" s="94"/>
      <c r="D21" s="94"/>
      <c r="E21" s="7"/>
    </row>
    <row r="22" spans="1:5" ht="15" customHeight="1" x14ac:dyDescent="0.25">
      <c r="A22" s="7"/>
      <c r="B22" s="79" t="s">
        <v>38</v>
      </c>
      <c r="C22" s="80"/>
      <c r="D22" s="81"/>
      <c r="E22" s="7"/>
    </row>
    <row r="23" spans="1:5" ht="15" customHeight="1" x14ac:dyDescent="0.25">
      <c r="A23" s="7"/>
      <c r="B23" s="83" t="s">
        <v>47</v>
      </c>
      <c r="C23" s="29">
        <v>0</v>
      </c>
      <c r="D23" s="42" t="s">
        <v>31</v>
      </c>
      <c r="E23" s="7"/>
    </row>
    <row r="24" spans="1:5" ht="26.25" customHeight="1" x14ac:dyDescent="0.25">
      <c r="A24" s="7"/>
      <c r="B24" s="95" t="s">
        <v>48</v>
      </c>
      <c r="C24" s="96">
        <v>0</v>
      </c>
      <c r="D24" s="97" t="s">
        <v>31</v>
      </c>
      <c r="E24" s="7"/>
    </row>
    <row r="25" spans="1:5" ht="15" customHeight="1" x14ac:dyDescent="0.25">
      <c r="A25" s="7"/>
      <c r="B25" s="21" t="s">
        <v>46</v>
      </c>
      <c r="C25" s="91">
        <f>SUM(C23:C24)</f>
        <v>0</v>
      </c>
      <c r="D25" s="92" t="s">
        <v>31</v>
      </c>
      <c r="E25" s="7"/>
    </row>
    <row r="26" spans="1:5" ht="15" customHeight="1" x14ac:dyDescent="0.25">
      <c r="A26" s="7"/>
      <c r="B26" s="7"/>
      <c r="C26" s="7"/>
      <c r="D26" s="7"/>
      <c r="E26" s="7"/>
    </row>
    <row r="27" spans="1:5" ht="15" customHeight="1" x14ac:dyDescent="0.25">
      <c r="A27" s="7"/>
      <c r="B27" s="7"/>
      <c r="C27" s="7"/>
      <c r="D27" s="7"/>
      <c r="E27" s="7"/>
    </row>
  </sheetData>
  <sheetProtection algorithmName="SHA-512" hashValue="AfEJSeM9qf+W9vdwdgsWLAunyXtG1fWeyF2DChCexjqndE99MdiJWwr5g7717ORIanWPhAyLaL+npnaFPRMWew==" saltValue="PghPU1VXdLQMlPAfRDUVs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0.7109375" style="8" customWidth="1"/>
    <col min="3" max="5" width="12.570312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9.5" customHeight="1" x14ac:dyDescent="0.25">
      <c r="A3" s="7"/>
      <c r="B3" s="38" t="s">
        <v>87</v>
      </c>
      <c r="C3" s="38"/>
      <c r="D3" s="38"/>
      <c r="E3" s="38"/>
      <c r="F3" s="38"/>
      <c r="G3" s="7"/>
    </row>
    <row r="4" spans="1:7" ht="19.5" customHeight="1" x14ac:dyDescent="0.25">
      <c r="A4" s="7"/>
      <c r="B4" s="38"/>
      <c r="C4" s="38"/>
      <c r="D4" s="38"/>
      <c r="E4" s="38"/>
      <c r="F4" s="38"/>
      <c r="G4" s="7"/>
    </row>
    <row r="5" spans="1:7" ht="19.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51.75" customHeight="1" x14ac:dyDescent="0.25">
      <c r="A8" s="7"/>
      <c r="B8" s="98" t="s">
        <v>110</v>
      </c>
      <c r="C8" s="99" t="s">
        <v>88</v>
      </c>
      <c r="D8" s="100" t="s">
        <v>89</v>
      </c>
      <c r="E8" s="100" t="s">
        <v>90</v>
      </c>
      <c r="F8" s="23"/>
      <c r="G8" s="7"/>
    </row>
    <row r="9" spans="1:7" ht="15" customHeight="1" x14ac:dyDescent="0.25">
      <c r="A9" s="7"/>
      <c r="B9" s="88" t="s">
        <v>121</v>
      </c>
      <c r="C9" s="29">
        <v>5200644.4369608704</v>
      </c>
      <c r="D9" s="29">
        <v>4811154</v>
      </c>
      <c r="E9" s="29">
        <f>MAX(D9-C9,0)</f>
        <v>0</v>
      </c>
      <c r="F9" s="42" t="s">
        <v>31</v>
      </c>
      <c r="G9" s="7"/>
    </row>
    <row r="10" spans="1:7" ht="15" customHeight="1" x14ac:dyDescent="0.25">
      <c r="A10" s="7"/>
      <c r="B10" s="88" t="s">
        <v>122</v>
      </c>
      <c r="C10" s="29">
        <v>18519.385798719999</v>
      </c>
      <c r="D10" s="29">
        <v>21061</v>
      </c>
      <c r="E10" s="29">
        <f t="shared" ref="E10:E19" si="0">MAX(D10-C10,0)</f>
        <v>2541.614201280001</v>
      </c>
      <c r="F10" s="42" t="s">
        <v>31</v>
      </c>
      <c r="G10" s="7"/>
    </row>
    <row r="11" spans="1:7" ht="15" hidden="1" customHeight="1" x14ac:dyDescent="0.25">
      <c r="A11" s="7"/>
      <c r="B11" s="88"/>
      <c r="C11" s="29"/>
      <c r="D11" s="29"/>
      <c r="E11" s="29">
        <f t="shared" si="0"/>
        <v>0</v>
      </c>
      <c r="F11" s="42" t="s">
        <v>31</v>
      </c>
      <c r="G11" s="7"/>
    </row>
    <row r="12" spans="1:7" ht="15" hidden="1" customHeight="1" x14ac:dyDescent="0.25">
      <c r="A12" s="7"/>
      <c r="B12" s="88"/>
      <c r="C12" s="29"/>
      <c r="D12" s="29"/>
      <c r="E12" s="29">
        <f t="shared" si="0"/>
        <v>0</v>
      </c>
      <c r="F12" s="42" t="s">
        <v>31</v>
      </c>
      <c r="G12" s="7"/>
    </row>
    <row r="13" spans="1:7" ht="15" hidden="1" customHeight="1" x14ac:dyDescent="0.25">
      <c r="A13" s="7"/>
      <c r="B13" s="90"/>
      <c r="C13" s="29"/>
      <c r="D13" s="29"/>
      <c r="E13" s="29">
        <f t="shared" si="0"/>
        <v>0</v>
      </c>
      <c r="F13" s="42" t="s">
        <v>31</v>
      </c>
      <c r="G13" s="7"/>
    </row>
    <row r="14" spans="1:7" ht="15" hidden="1" customHeight="1" x14ac:dyDescent="0.25">
      <c r="A14" s="7"/>
      <c r="B14" s="90"/>
      <c r="C14" s="29"/>
      <c r="D14" s="29"/>
      <c r="E14" s="29">
        <f t="shared" si="0"/>
        <v>0</v>
      </c>
      <c r="F14" s="42" t="s">
        <v>31</v>
      </c>
      <c r="G14" s="7"/>
    </row>
    <row r="15" spans="1:7" ht="15" hidden="1" customHeight="1" x14ac:dyDescent="0.25">
      <c r="A15" s="7"/>
      <c r="B15" s="90"/>
      <c r="C15" s="29"/>
      <c r="D15" s="29"/>
      <c r="E15" s="29">
        <f t="shared" si="0"/>
        <v>0</v>
      </c>
      <c r="F15" s="42" t="s">
        <v>31</v>
      </c>
      <c r="G15" s="7"/>
    </row>
    <row r="16" spans="1:7" ht="15" hidden="1" customHeight="1" x14ac:dyDescent="0.25">
      <c r="A16" s="7"/>
      <c r="B16" s="90"/>
      <c r="C16" s="29"/>
      <c r="D16" s="29"/>
      <c r="E16" s="29">
        <f t="shared" si="0"/>
        <v>0</v>
      </c>
      <c r="F16" s="42" t="s">
        <v>31</v>
      </c>
      <c r="G16" s="7"/>
    </row>
    <row r="17" spans="1:7" ht="15" hidden="1" customHeight="1" x14ac:dyDescent="0.25">
      <c r="A17" s="7"/>
      <c r="B17" s="90"/>
      <c r="C17" s="29"/>
      <c r="D17" s="29"/>
      <c r="E17" s="29">
        <f t="shared" si="0"/>
        <v>0</v>
      </c>
      <c r="F17" s="42" t="s">
        <v>31</v>
      </c>
      <c r="G17" s="7"/>
    </row>
    <row r="18" spans="1:7" ht="15" hidden="1" customHeight="1" x14ac:dyDescent="0.25">
      <c r="A18" s="7"/>
      <c r="B18" s="90"/>
      <c r="C18" s="29"/>
      <c r="D18" s="29"/>
      <c r="E18" s="29">
        <f t="shared" si="0"/>
        <v>0</v>
      </c>
      <c r="F18" s="42" t="s">
        <v>31</v>
      </c>
      <c r="G18" s="7"/>
    </row>
    <row r="19" spans="1:7" ht="15" hidden="1" customHeight="1" x14ac:dyDescent="0.25">
      <c r="A19" s="7"/>
      <c r="B19" s="90"/>
      <c r="C19" s="29"/>
      <c r="D19" s="29"/>
      <c r="E19" s="29">
        <f t="shared" si="0"/>
        <v>0</v>
      </c>
      <c r="F19" s="42" t="s">
        <v>31</v>
      </c>
      <c r="G19" s="7"/>
    </row>
    <row r="20" spans="1:7" ht="15" customHeight="1" x14ac:dyDescent="0.25">
      <c r="A20" s="7"/>
      <c r="B20" s="21"/>
      <c r="C20" s="91"/>
      <c r="D20" s="91"/>
      <c r="E20" s="91"/>
      <c r="F20" s="92"/>
      <c r="G20" s="7"/>
    </row>
    <row r="21" spans="1:7" ht="39.75" customHeight="1" x14ac:dyDescent="0.25">
      <c r="A21" s="7"/>
      <c r="B21" s="45" t="s">
        <v>91</v>
      </c>
      <c r="C21" s="46"/>
      <c r="D21" s="46"/>
      <c r="E21" s="46"/>
      <c r="F21" s="47"/>
      <c r="G21" s="7"/>
    </row>
    <row r="22" spans="1:7" ht="15" customHeight="1" x14ac:dyDescent="0.25">
      <c r="A22" s="7"/>
      <c r="B22" s="101"/>
      <c r="C22" s="94"/>
      <c r="D22" s="94"/>
      <c r="E22" s="94"/>
      <c r="F22" s="94"/>
      <c r="G22" s="7"/>
    </row>
    <row r="23" spans="1:7" ht="15" customHeight="1" x14ac:dyDescent="0.25">
      <c r="A23" s="7"/>
      <c r="B23" s="101"/>
      <c r="C23" s="94"/>
      <c r="D23" s="94"/>
      <c r="E23" s="94"/>
      <c r="F23" s="94"/>
      <c r="G23" s="7"/>
    </row>
  </sheetData>
  <sheetProtection algorithmName="SHA-512" hashValue="gHnmTlTDq97FtWnmdFiLidYssPcP4KEAO1jPFgWSNcWE2mVI4sL/dGSksOPhKiw5kQpW1P9MWNtnSjGLWMwrAQ==" saltValue="Y4qJQRqlMMnOK0W3SBsbN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20" t="s">
        <v>49</v>
      </c>
      <c r="C3" s="20"/>
      <c r="D3" s="20"/>
      <c r="E3" s="20"/>
      <c r="F3" s="20"/>
      <c r="G3" s="7"/>
    </row>
    <row r="4" spans="1:7" ht="15" customHeight="1" x14ac:dyDescent="0.25">
      <c r="A4" s="7"/>
      <c r="B4" s="20"/>
      <c r="C4" s="20"/>
      <c r="D4" s="20"/>
      <c r="E4" s="20"/>
      <c r="F4" s="20"/>
      <c r="G4" s="7"/>
    </row>
    <row r="5" spans="1:7" ht="15" customHeight="1" x14ac:dyDescent="0.25">
      <c r="A5" s="7"/>
      <c r="B5" s="20"/>
      <c r="C5" s="20"/>
      <c r="D5" s="20"/>
      <c r="E5" s="20"/>
      <c r="F5" s="20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21" t="s">
        <v>32</v>
      </c>
      <c r="C8" s="22"/>
      <c r="D8" s="22"/>
      <c r="E8" s="22"/>
      <c r="F8" s="23"/>
      <c r="G8" s="7"/>
    </row>
    <row r="9" spans="1:7" ht="15" customHeight="1" x14ac:dyDescent="0.25">
      <c r="A9" s="7"/>
      <c r="B9" s="102" t="s">
        <v>50</v>
      </c>
      <c r="C9" s="31" t="s">
        <v>51</v>
      </c>
      <c r="D9" s="103"/>
      <c r="E9" s="31" t="s">
        <v>52</v>
      </c>
      <c r="F9" s="104"/>
      <c r="G9" s="7"/>
    </row>
    <row r="10" spans="1:7" ht="15" customHeight="1" x14ac:dyDescent="0.25">
      <c r="A10" s="7"/>
      <c r="B10" s="105" t="s">
        <v>131</v>
      </c>
      <c r="C10" s="29">
        <v>0</v>
      </c>
      <c r="D10" s="42" t="s">
        <v>31</v>
      </c>
      <c r="E10" s="29">
        <v>5990</v>
      </c>
      <c r="F10" s="42" t="s">
        <v>31</v>
      </c>
      <c r="G10" s="7"/>
    </row>
    <row r="11" spans="1:7" ht="15" customHeight="1" x14ac:dyDescent="0.25">
      <c r="A11" s="7"/>
      <c r="B11" s="105" t="s">
        <v>132</v>
      </c>
      <c r="C11" s="29">
        <v>31361</v>
      </c>
      <c r="D11" s="42" t="s">
        <v>31</v>
      </c>
      <c r="E11" s="29">
        <v>11114</v>
      </c>
      <c r="F11" s="42" t="s">
        <v>31</v>
      </c>
      <c r="G11" s="7"/>
    </row>
    <row r="12" spans="1:7" ht="15" customHeight="1" x14ac:dyDescent="0.25">
      <c r="A12" s="7"/>
      <c r="B12" s="105"/>
      <c r="C12" s="29"/>
      <c r="D12" s="42" t="s">
        <v>31</v>
      </c>
      <c r="E12" s="29"/>
      <c r="F12" s="42" t="s">
        <v>31</v>
      </c>
      <c r="G12" s="7"/>
    </row>
    <row r="13" spans="1:7" ht="15" customHeight="1" x14ac:dyDescent="0.25">
      <c r="A13" s="7"/>
      <c r="B13" s="105"/>
      <c r="C13" s="29"/>
      <c r="D13" s="42" t="s">
        <v>31</v>
      </c>
      <c r="E13" s="29"/>
      <c r="F13" s="42" t="s">
        <v>31</v>
      </c>
      <c r="G13" s="7"/>
    </row>
    <row r="14" spans="1:7" ht="15" customHeight="1" x14ac:dyDescent="0.25">
      <c r="A14" s="7"/>
      <c r="B14" s="105"/>
      <c r="C14" s="29"/>
      <c r="D14" s="42" t="s">
        <v>31</v>
      </c>
      <c r="E14" s="29"/>
      <c r="F14" s="42" t="s">
        <v>31</v>
      </c>
      <c r="G14" s="7"/>
    </row>
    <row r="15" spans="1:7" ht="15" customHeight="1" x14ac:dyDescent="0.25">
      <c r="A15" s="7"/>
      <c r="B15" s="105"/>
      <c r="C15" s="29"/>
      <c r="D15" s="42" t="s">
        <v>31</v>
      </c>
      <c r="E15" s="29"/>
      <c r="F15" s="42" t="s">
        <v>31</v>
      </c>
      <c r="G15" s="7"/>
    </row>
    <row r="16" spans="1:7" ht="15" customHeight="1" x14ac:dyDescent="0.25">
      <c r="A16" s="7"/>
      <c r="B16" s="105"/>
      <c r="C16" s="29"/>
      <c r="D16" s="42" t="s">
        <v>31</v>
      </c>
      <c r="E16" s="29"/>
      <c r="F16" s="42" t="s">
        <v>31</v>
      </c>
      <c r="G16" s="7"/>
    </row>
    <row r="17" spans="1:7" ht="15" customHeight="1" x14ac:dyDescent="0.25">
      <c r="A17" s="7"/>
      <c r="B17" s="105"/>
      <c r="C17" s="29"/>
      <c r="D17" s="42" t="s">
        <v>31</v>
      </c>
      <c r="E17" s="29"/>
      <c r="F17" s="42" t="s">
        <v>31</v>
      </c>
      <c r="G17" s="7"/>
    </row>
    <row r="18" spans="1:7" ht="15" customHeight="1" x14ac:dyDescent="0.25">
      <c r="A18" s="7"/>
      <c r="B18" s="21" t="s">
        <v>92</v>
      </c>
      <c r="C18" s="91">
        <f>SUM(C10:C17)</f>
        <v>31361</v>
      </c>
      <c r="D18" s="92" t="s">
        <v>31</v>
      </c>
      <c r="E18" s="91">
        <f>SUM(E10:E17)</f>
        <v>17104</v>
      </c>
      <c r="F18" s="92" t="s">
        <v>31</v>
      </c>
      <c r="G18" s="7"/>
    </row>
    <row r="19" spans="1:7" ht="15" customHeight="1" x14ac:dyDescent="0.25">
      <c r="A19" s="7"/>
      <c r="B19" s="105" t="s">
        <v>35</v>
      </c>
      <c r="C19" s="29">
        <f>-C18*'8. Nøgletal'!C14</f>
        <v>-533.13700000000006</v>
      </c>
      <c r="D19" s="42" t="s">
        <v>31</v>
      </c>
      <c r="E19" s="29">
        <f>-E18*'8. Nøgletal'!C14</f>
        <v>-290.76800000000003</v>
      </c>
      <c r="F19" s="42" t="s">
        <v>31</v>
      </c>
      <c r="G19" s="7"/>
    </row>
    <row r="20" spans="1:7" ht="15" customHeight="1" x14ac:dyDescent="0.25">
      <c r="A20" s="7"/>
      <c r="B20" s="105" t="s">
        <v>36</v>
      </c>
      <c r="C20" s="29">
        <f>SUM(C18:C19)*'8. Nøgletal'!C9</f>
        <v>2043.8873169000001</v>
      </c>
      <c r="D20" s="42" t="s">
        <v>31</v>
      </c>
      <c r="E20" s="29">
        <f>SUM(E18:E19)*'8. Nøgletal'!C9</f>
        <v>1114.7172816</v>
      </c>
      <c r="F20" s="42" t="s">
        <v>31</v>
      </c>
      <c r="G20" s="7"/>
    </row>
    <row r="21" spans="1:7" ht="26.25" customHeight="1" x14ac:dyDescent="0.25">
      <c r="A21" s="7"/>
      <c r="B21" s="98" t="s">
        <v>93</v>
      </c>
      <c r="C21" s="91">
        <f>SUM(C18:C20)</f>
        <v>32871.750316900005</v>
      </c>
      <c r="D21" s="92" t="s">
        <v>31</v>
      </c>
      <c r="E21" s="91">
        <f>SUM(E18:E20)</f>
        <v>17927.949281599998</v>
      </c>
      <c r="F21" s="92" t="s">
        <v>31</v>
      </c>
      <c r="G21" s="7"/>
    </row>
    <row r="22" spans="1:7" ht="15" customHeight="1" x14ac:dyDescent="0.25">
      <c r="A22" s="7"/>
      <c r="B22" s="7"/>
      <c r="C22" s="7"/>
      <c r="D22" s="7"/>
      <c r="E22" s="7"/>
      <c r="F22" s="7"/>
      <c r="G22" s="7"/>
    </row>
    <row r="23" spans="1:7" ht="15" customHeight="1" x14ac:dyDescent="0.25">
      <c r="A23" s="7"/>
      <c r="B23" s="7"/>
      <c r="C23" s="7"/>
      <c r="D23" s="7"/>
      <c r="E23" s="7"/>
      <c r="F23" s="7"/>
      <c r="G23" s="7"/>
    </row>
  </sheetData>
  <sheetProtection algorithmName="SHA-512" hashValue="bgXV81APPrV62chGL7u4ALLLcrmOsFQX1ESkt38lkrR5lR2WDmF0ejABYeZw6JpconfMXjz/Hw5+VkL7AUTasg==" saltValue="qj8K+S7Xm0NQT02cbzxmB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20" t="s">
        <v>53</v>
      </c>
      <c r="C3" s="20"/>
      <c r="D3" s="20"/>
      <c r="E3" s="20"/>
      <c r="F3" s="20"/>
      <c r="G3" s="7"/>
    </row>
    <row r="4" spans="1:7" ht="15" customHeight="1" x14ac:dyDescent="0.25">
      <c r="A4" s="7"/>
      <c r="B4" s="20"/>
      <c r="C4" s="20"/>
      <c r="D4" s="20"/>
      <c r="E4" s="20"/>
      <c r="F4" s="20"/>
      <c r="G4" s="7"/>
    </row>
    <row r="5" spans="1:7" ht="15" customHeight="1" x14ac:dyDescent="0.25">
      <c r="A5" s="7"/>
      <c r="B5" s="20"/>
      <c r="C5" s="20"/>
      <c r="D5" s="20"/>
      <c r="E5" s="20"/>
      <c r="F5" s="20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18</v>
      </c>
      <c r="C8" s="80"/>
      <c r="D8" s="80"/>
      <c r="E8" s="80"/>
      <c r="F8" s="81"/>
      <c r="G8" s="7"/>
    </row>
    <row r="9" spans="1:7" ht="15" customHeight="1" x14ac:dyDescent="0.25">
      <c r="A9" s="7"/>
      <c r="B9" s="102" t="s">
        <v>50</v>
      </c>
      <c r="C9" s="31" t="s">
        <v>51</v>
      </c>
      <c r="D9" s="103"/>
      <c r="E9" s="31" t="s">
        <v>52</v>
      </c>
      <c r="F9" s="104"/>
      <c r="G9" s="7"/>
    </row>
    <row r="10" spans="1:7" ht="15" customHeight="1" x14ac:dyDescent="0.25">
      <c r="A10" s="7"/>
      <c r="B10" s="105" t="s">
        <v>133</v>
      </c>
      <c r="C10" s="29"/>
      <c r="D10" s="42" t="s">
        <v>31</v>
      </c>
      <c r="E10" s="29"/>
      <c r="F10" s="42" t="s">
        <v>31</v>
      </c>
      <c r="G10" s="7"/>
    </row>
    <row r="11" spans="1:7" ht="15" customHeight="1" x14ac:dyDescent="0.25">
      <c r="A11" s="7"/>
      <c r="B11" s="105"/>
      <c r="C11" s="29"/>
      <c r="D11" s="42" t="s">
        <v>31</v>
      </c>
      <c r="E11" s="29"/>
      <c r="F11" s="42" t="s">
        <v>31</v>
      </c>
      <c r="G11" s="7"/>
    </row>
    <row r="12" spans="1:7" ht="15" customHeight="1" x14ac:dyDescent="0.25">
      <c r="A12" s="7"/>
      <c r="B12" s="105"/>
      <c r="C12" s="29"/>
      <c r="D12" s="42" t="s">
        <v>31</v>
      </c>
      <c r="E12" s="29"/>
      <c r="F12" s="42" t="s">
        <v>31</v>
      </c>
      <c r="G12" s="7"/>
    </row>
    <row r="13" spans="1:7" ht="15" customHeight="1" x14ac:dyDescent="0.25">
      <c r="A13" s="7"/>
      <c r="B13" s="21" t="s">
        <v>94</v>
      </c>
      <c r="C13" s="91">
        <f>SUM(C10:C12)</f>
        <v>0</v>
      </c>
      <c r="D13" s="92" t="s">
        <v>31</v>
      </c>
      <c r="E13" s="91">
        <f>SUM(E10:E12)</f>
        <v>0</v>
      </c>
      <c r="F13" s="92" t="s">
        <v>31</v>
      </c>
      <c r="G13" s="7"/>
    </row>
    <row r="14" spans="1:7" ht="15" customHeight="1" x14ac:dyDescent="0.25">
      <c r="A14" s="7"/>
      <c r="B14" s="7"/>
      <c r="C14" s="7"/>
      <c r="D14" s="7"/>
      <c r="E14" s="7"/>
      <c r="F14" s="7"/>
      <c r="G14" s="7"/>
    </row>
    <row r="15" spans="1:7" ht="15" customHeight="1" x14ac:dyDescent="0.25">
      <c r="A15" s="7"/>
      <c r="B15" s="106"/>
      <c r="C15" s="106"/>
      <c r="D15" s="106"/>
      <c r="E15" s="106"/>
      <c r="F15" s="106"/>
      <c r="G15" s="7"/>
    </row>
  </sheetData>
  <sheetProtection algorithmName="SHA-512" hashValue="pqfcYoQpBNYpInmpy1/sqjaCF7UtyFsulSYwZFDzDD5hBAGskI4Lle/ldLcm9UyI19PHcNwylicWIst9AVDeMw==" saltValue="y2To8nGdAx6hJ1V1av1pp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2026-08-20T14:48:02Z</dcterms:modified>
</cp:coreProperties>
</file>