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Læsø Vand AS (S065)\ØR2027\"/>
    </mc:Choice>
  </mc:AlternateContent>
  <xr:revisionPtr revIDLastSave="0" documentId="13_ncr:1_{23D24233-4222-47B5-8DC5-9C0CCFE4353E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2027'!$A$1:$E$23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10-tillæg'!$A$1:$E$27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10-tillæg'!$B$9:$B$11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2027'!$A$1:$E$23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ØR2026'!$B$8:$D$23</definedName>
    <definedName name="ØR_Tabel">'1. Økonomisk ramme 2027'!$B$8:$D$21</definedName>
    <definedName name="ØR_Tabel_GE">'1. Økonomisk ramme 2027'!$B$14</definedName>
    <definedName name="ØR_Tabel_Skjul_Anlæg">'1. Økonomisk ramme 2027'!$B$11</definedName>
    <definedName name="ØR_Tabel_Skjul_Drik">'1. Økonomisk ramme 2027'!$B$19</definedName>
    <definedName name="ØR_Tabel_Total">'1. Økonomisk ramme 2027'!$B$21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11"/>
  <c r="C9" i="3"/>
  <c r="E11" i="15" l="1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8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E12" i="8"/>
  <c r="E11" i="8"/>
  <c r="C11" i="7" s="1"/>
  <c r="E10" i="8"/>
  <c r="C10" i="7" s="1"/>
  <c r="E9" i="8"/>
  <c r="C25" i="7"/>
  <c r="C17" i="3" s="1"/>
  <c r="C9" i="6"/>
  <c r="C16" i="12" l="1"/>
  <c r="C19" i="3" s="1"/>
  <c r="C13" i="3"/>
  <c r="C12" i="3"/>
  <c r="C9" i="7"/>
  <c r="C20" i="7" s="1"/>
  <c r="C11" i="4" s="1"/>
  <c r="C12" i="4" s="1"/>
  <c r="C15" i="4" s="1"/>
  <c r="C19" i="4" s="1"/>
  <c r="C24" i="4" s="1"/>
  <c r="C12" i="13"/>
  <c r="C20" i="9"/>
  <c r="C21" i="9" s="1"/>
  <c r="E20" i="9"/>
  <c r="E21" i="9" s="1"/>
  <c r="E12" i="13"/>
  <c r="C11" i="3" l="1"/>
  <c r="C10" i="3"/>
  <c r="C10" i="6" l="1"/>
  <c r="C11" i="6" s="1"/>
  <c r="C12" i="6" s="1"/>
  <c r="C14" i="3" s="1"/>
  <c r="C15" i="3" s="1"/>
  <c r="C16" i="3" s="1"/>
  <c r="C21" i="3" s="1"/>
</calcChain>
</file>

<file path=xl/sharedStrings.xml><?xml version="1.0" encoding="utf-8"?>
<sst xmlns="http://schemas.openxmlformats.org/spreadsheetml/2006/main" count="296" uniqueCount="134">
  <si>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</si>
  <si>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</si>
  <si>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</si>
  <si>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</si>
  <si>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</si>
  <si>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</si>
  <si>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</si>
  <si>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</si>
  <si>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</si>
  <si>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</si>
  <si>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</si>
  <si>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</si>
  <si>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</si>
  <si>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</si>
  <si>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</si>
  <si>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</si>
  <si>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</si>
  <si>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</si>
  <si>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</si>
  <si>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</si>
  <si>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</si>
  <si>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</si>
  <si>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</si>
  <si>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</si>
  <si>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</si>
  <si>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</si>
  <si>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</si>
  <si>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</si>
  <si>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</si>
  <si>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</si>
  <si>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</si>
  <si>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</si>
  <si>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</si>
  <si>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</si>
  <si>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</si>
  <si>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</si>
  <si>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</si>
  <si>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</si>
  <si>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</si>
  <si>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</si>
  <si>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</si>
  <si>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</si>
  <si>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</si>
  <si>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</si>
  <si>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</si>
  <si>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</si>
  <si>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</si>
  <si>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</si>
  <si>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</si>
  <si>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</si>
  <si>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</si>
  <si>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</si>
  <si>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</si>
  <si>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</si>
  <si>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</si>
  <si>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</si>
  <si>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</si>
  <si>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</si>
  <si>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</si>
  <si>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</si>
  <si>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</si>
  <si>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</si>
  <si>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</si>
  <si>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</si>
  <si>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</si>
  <si>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</si>
  <si>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</si>
  <si>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</si>
  <si>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</si>
  <si>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</si>
  <si>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</si>
  <si>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</si>
  <si>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</si>
  <si>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</si>
  <si>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</si>
  <si>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</si>
  <si>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</si>
  <si>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</si>
  <si>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</si>
  <si>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</si>
  <si>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</si>
  <si>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</si>
  <si>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</si>
  <si>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</si>
  <si>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</si>
  <si>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</si>
  <si>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</si>
  <si>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</si>
  <si>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</si>
  <si>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</si>
  <si>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</si>
  <si>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</si>
  <si>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</si>
  <si>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</si>
  <si>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</si>
  <si>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</si>
  <si>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</si>
  <si>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</si>
  <si>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</si>
  <si>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</si>
  <si>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</si>
  <si>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</si>
  <si>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</si>
  <si>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</si>
  <si>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</si>
  <si>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</si>
  <si>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</si>
  <si>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</si>
  <si>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</si>
  <si>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</si>
  <si>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</si>
  <si>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</si>
  <si>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</si>
  <si>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</si>
  <si>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</si>
  <si>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</si>
  <si>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</si>
  <si>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</si>
  <si>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</si>
  <si>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</si>
  <si>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</si>
  <si>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</si>
  <si>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</si>
  <si>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</si>
  <si>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</si>
  <si>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</si>
  <si>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</si>
  <si>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</si>
  <si>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</si>
  <si>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</si>
  <si>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</si>
  <si>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</si>
  <si>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</si>
  <si>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Gebyr til Miljøstyrelsen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</si>
</sst>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3" fillId="2" borderId="0" xfId="0" quotePrefix="1" applyFont="1" applyFill="1"/>
    <xf numFmtId="0" fontId="16" fillId="4" borderId="1" xfId="0" applyFont="1" applyFill="1" applyBorder="1"/>
    <xf numFmtId="0" fontId="16" fillId="4" borderId="5" xfId="0" applyFont="1" applyFill="1" applyBorder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3" fontId="16" fillId="4" borderId="4" xfId="0" applyNumberFormat="1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0" fontId="16" fillId="4" borderId="6" xfId="0" applyFont="1" applyFill="1" applyBorder="1" applyAlignment="1">
      <alignment wrapText="1"/>
    </xf>
    <xf numFmtId="3" fontId="16" fillId="4" borderId="6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6" xfId="0" applyNumberFormat="1" applyFont="1" applyFill="1" applyBorder="1" applyAlignment="1">
      <alignment wrapText="1"/>
    </xf>
    <xf numFmtId="3" fontId="16" fillId="4" borderId="6" xfId="0" applyNumberFormat="1" applyFont="1" applyFill="1" applyBorder="1"/>
    <xf numFmtId="0" fontId="16" fillId="4" borderId="6" xfId="0" applyFont="1" applyFill="1" applyBorder="1"/>
    <xf numFmtId="0" fontId="15" fillId="3" borderId="6" xfId="0" applyFont="1" applyFill="1" applyBorder="1" applyAlignment="1">
      <alignment wrapText="1"/>
    </xf>
    <xf numFmtId="3" fontId="15" fillId="3" borderId="6" xfId="0" applyNumberFormat="1" applyFont="1" applyFill="1" applyBorder="1"/>
    <xf numFmtId="0" fontId="15" fillId="3" borderId="6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7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5"/>
      <c r="C3" s="5"/>
      <c r="D3" s="5"/>
      <c r="E3" s="5"/>
    </row>
    <row r="4" spans="1:5" ht="15" customHeight="1" x14ac:dyDescent="0.25">
      <c r="A4" s="5"/>
      <c r="B4" s="5"/>
      <c r="C4" s="5"/>
      <c r="D4" s="5"/>
      <c r="E4" s="5"/>
    </row>
    <row r="5" spans="1:5" ht="15" customHeight="1" x14ac:dyDescent="0.25">
      <c r="A5" s="5"/>
      <c r="B5" s="5"/>
      <c r="C5" s="5"/>
      <c r="D5" s="5"/>
      <c r="E5" s="5"/>
    </row>
    <row r="6" spans="1:5" ht="15" customHeight="1" x14ac:dyDescent="0.25">
      <c r="A6" s="5"/>
      <c r="B6" s="6"/>
      <c r="C6" s="100" t="s">
        <v>0</v>
      </c>
      <c r="D6" s="100"/>
      <c r="E6" s="6"/>
    </row>
    <row r="7" spans="1:5" ht="15" customHeight="1" x14ac:dyDescent="0.25">
      <c r="A7" s="5"/>
      <c r="B7" s="6"/>
      <c r="C7" s="100"/>
      <c r="D7" s="100"/>
      <c r="E7" s="6"/>
    </row>
    <row r="8" spans="1:5" ht="15.75" customHeight="1" x14ac:dyDescent="0.25">
      <c r="A8" s="5"/>
      <c r="B8" s="7"/>
      <c r="C8" s="101" t="s">
        <v>1</v>
      </c>
      <c r="D8" s="101"/>
      <c r="E8" s="7"/>
    </row>
    <row r="9" spans="1:5" ht="15" customHeight="1" x14ac:dyDescent="0.25">
      <c r="A9" s="5"/>
      <c r="B9" s="8"/>
      <c r="C9" s="9"/>
      <c r="D9" s="9"/>
      <c r="E9" s="8"/>
    </row>
    <row r="10" spans="1:5" ht="15" customHeight="1" x14ac:dyDescent="0.25">
      <c r="A10" s="5"/>
      <c r="B10" s="8"/>
      <c r="C10" s="9"/>
      <c r="D10" s="9"/>
      <c r="E10" s="8"/>
    </row>
    <row r="11" spans="1:5" ht="15" customHeight="1" x14ac:dyDescent="0.25">
      <c r="A11" s="5"/>
      <c r="B11" s="8"/>
      <c r="C11" s="102" t="s">
        <v>2</v>
      </c>
      <c r="D11" s="102"/>
      <c r="E11" s="8"/>
    </row>
    <row r="12" spans="1:5" ht="15" customHeight="1" x14ac:dyDescent="0.25">
      <c r="A12" s="5"/>
      <c r="B12" s="5"/>
      <c r="C12" s="5"/>
      <c r="D12" s="10"/>
      <c r="E12" s="8"/>
    </row>
    <row r="13" spans="1:5" ht="15" customHeight="1" x14ac:dyDescent="0.25">
      <c r="A13" s="5"/>
      <c r="B13" s="11" t="s">
        <v>3</v>
      </c>
      <c r="C13" s="98" t="s">
        <v>4</v>
      </c>
      <c r="D13" s="98"/>
      <c r="E13" s="8"/>
    </row>
    <row r="14" spans="1:5" ht="6.95" customHeight="1" x14ac:dyDescent="0.25">
      <c r="A14" s="5"/>
      <c r="B14" s="11"/>
      <c r="C14" s="1"/>
      <c r="D14" s="10"/>
      <c r="E14" s="8"/>
    </row>
    <row r="15" spans="1:5" ht="15" customHeight="1" x14ac:dyDescent="0.25">
      <c r="A15" s="5"/>
      <c r="B15" s="11" t="s">
        <v>5</v>
      </c>
      <c r="C15" s="98" t="s">
        <v>6</v>
      </c>
      <c r="D15" s="98"/>
      <c r="E15" s="8"/>
    </row>
    <row r="16" spans="1:5" ht="6.95" customHeight="1" x14ac:dyDescent="0.25">
      <c r="A16" s="5"/>
      <c r="B16" s="11"/>
      <c r="C16" s="1"/>
      <c r="D16" s="10"/>
      <c r="E16" s="12"/>
    </row>
    <row r="17" spans="1:5" ht="15" customHeight="1" x14ac:dyDescent="0.25">
      <c r="A17" s="5"/>
      <c r="B17" s="11" t="s">
        <v>7</v>
      </c>
      <c r="C17" s="98" t="s">
        <v>8</v>
      </c>
      <c r="D17" s="98"/>
      <c r="E17" s="8"/>
    </row>
    <row r="18" spans="1:5" ht="6.95" customHeight="1" x14ac:dyDescent="0.25">
      <c r="A18" s="5"/>
      <c r="B18" s="11"/>
      <c r="C18" s="1"/>
      <c r="D18" s="10"/>
      <c r="E18" s="8"/>
    </row>
    <row r="19" spans="1:5" ht="15" customHeight="1" x14ac:dyDescent="0.25">
      <c r="A19" s="5"/>
      <c r="B19" s="11" t="s">
        <v>9</v>
      </c>
      <c r="C19" s="98" t="s">
        <v>10</v>
      </c>
      <c r="D19" s="98"/>
      <c r="E19" s="8"/>
    </row>
    <row r="20" spans="1:5" ht="6.95" customHeight="1" x14ac:dyDescent="0.25">
      <c r="A20" s="5"/>
      <c r="B20" s="11"/>
      <c r="C20" s="1"/>
      <c r="D20" s="10"/>
      <c r="E20" s="8"/>
    </row>
    <row r="21" spans="1:5" ht="15" customHeight="1" x14ac:dyDescent="0.25">
      <c r="A21" s="5"/>
      <c r="B21" s="11" t="s">
        <v>11</v>
      </c>
      <c r="C21" s="98" t="s">
        <v>12</v>
      </c>
      <c r="D21" s="98"/>
      <c r="E21" s="8"/>
    </row>
    <row r="22" spans="1:5" ht="6.95" customHeight="1" x14ac:dyDescent="0.25">
      <c r="A22" s="5"/>
      <c r="B22" s="11"/>
      <c r="C22" s="1"/>
      <c r="D22" s="10"/>
      <c r="E22" s="8"/>
    </row>
    <row r="23" spans="1:5" ht="15" customHeight="1" x14ac:dyDescent="0.25">
      <c r="A23" s="5"/>
      <c r="B23" s="13" t="s">
        <v>13</v>
      </c>
      <c r="C23" s="99" t="s">
        <v>14</v>
      </c>
      <c r="D23" s="99"/>
      <c r="E23" s="8"/>
    </row>
    <row r="24" spans="1:5" ht="6.95" customHeight="1" x14ac:dyDescent="0.25">
      <c r="A24" s="5"/>
      <c r="B24" s="11"/>
      <c r="C24" s="1"/>
      <c r="D24" s="10"/>
      <c r="E24" s="8"/>
    </row>
    <row r="25" spans="1:5" ht="15" customHeight="1" x14ac:dyDescent="0.25">
      <c r="A25" s="5"/>
      <c r="B25" s="11" t="s">
        <v>15</v>
      </c>
      <c r="C25" s="98" t="s">
        <v>16</v>
      </c>
      <c r="D25" s="98"/>
      <c r="E25" s="8"/>
    </row>
    <row r="26" spans="1:5" ht="6.95" customHeight="1" x14ac:dyDescent="0.25">
      <c r="A26" s="5"/>
      <c r="B26" s="11"/>
      <c r="C26" s="1"/>
      <c r="D26" s="10"/>
      <c r="E26" s="8"/>
    </row>
    <row r="27" spans="1:5" ht="15" customHeight="1" x14ac:dyDescent="0.25">
      <c r="A27" s="5"/>
      <c r="B27" s="11" t="s">
        <v>17</v>
      </c>
      <c r="C27" s="98" t="s">
        <v>18</v>
      </c>
      <c r="D27" s="98"/>
      <c r="E27" s="8"/>
    </row>
    <row r="28" spans="1:5" ht="6.95" customHeight="1" x14ac:dyDescent="0.25">
      <c r="A28" s="5"/>
      <c r="B28" s="11"/>
      <c r="C28" s="1"/>
      <c r="D28" s="10"/>
      <c r="E28" s="8"/>
    </row>
    <row r="29" spans="1:5" ht="15" customHeight="1" x14ac:dyDescent="0.25">
      <c r="A29" s="5"/>
      <c r="B29" s="11" t="s">
        <v>19</v>
      </c>
      <c r="C29" s="98" t="s">
        <v>20</v>
      </c>
      <c r="D29" s="98"/>
      <c r="E29" s="8"/>
    </row>
    <row r="30" spans="1:5" ht="6.95" customHeight="1" x14ac:dyDescent="0.25">
      <c r="A30" s="5"/>
      <c r="B30" s="11"/>
      <c r="C30" s="1"/>
      <c r="D30" s="10"/>
      <c r="E30" s="8"/>
    </row>
    <row r="31" spans="1:5" ht="15" customHeight="1" x14ac:dyDescent="0.25">
      <c r="A31" s="5"/>
      <c r="B31" s="11" t="s">
        <v>21</v>
      </c>
      <c r="C31" s="98" t="s">
        <v>22</v>
      </c>
      <c r="D31" s="98"/>
      <c r="E31" s="5"/>
    </row>
    <row r="32" spans="1:5" ht="6.95" customHeight="1" x14ac:dyDescent="0.25">
      <c r="A32" s="5"/>
      <c r="B32" s="11"/>
      <c r="C32" s="1"/>
      <c r="D32" s="10"/>
      <c r="E32" s="5"/>
    </row>
    <row r="33" spans="1:5" ht="15" customHeight="1" x14ac:dyDescent="0.25">
      <c r="A33" s="5"/>
      <c r="B33" s="11" t="s">
        <v>23</v>
      </c>
      <c r="C33" s="98" t="s">
        <v>24</v>
      </c>
      <c r="D33" s="98"/>
      <c r="E33" s="5"/>
    </row>
    <row r="34" spans="1:5" ht="6.95" customHeight="1" x14ac:dyDescent="0.25">
      <c r="A34" s="5"/>
      <c r="B34" s="11"/>
      <c r="C34" s="1"/>
      <c r="D34" s="10"/>
      <c r="E34" s="5"/>
    </row>
    <row r="35" spans="1:5" ht="15" customHeight="1" x14ac:dyDescent="0.25">
      <c r="A35" s="5"/>
      <c r="B35" s="11" t="s">
        <v>25</v>
      </c>
      <c r="C35" s="98" t="s">
        <v>26</v>
      </c>
      <c r="D35" s="98"/>
      <c r="E35" s="5"/>
    </row>
    <row r="36" spans="1:5" ht="6.95" customHeight="1" x14ac:dyDescent="0.25">
      <c r="A36" s="5"/>
      <c r="B36" s="11"/>
      <c r="C36" s="1"/>
      <c r="D36" s="10"/>
      <c r="E36" s="5"/>
    </row>
    <row r="37" spans="1:5" ht="15" customHeight="1" x14ac:dyDescent="0.25">
      <c r="A37" s="5"/>
      <c r="B37" s="11" t="s">
        <v>27</v>
      </c>
      <c r="C37" s="98" t="s">
        <v>28</v>
      </c>
      <c r="D37" s="98"/>
      <c r="E37" s="5"/>
    </row>
    <row r="38" spans="1:5" ht="15" customHeight="1" x14ac:dyDescent="0.25">
      <c r="A38" s="5"/>
      <c r="B38" s="5"/>
      <c r="C38" s="5"/>
      <c r="D38" s="10"/>
      <c r="E38" s="5"/>
    </row>
    <row r="39" spans="1:5" ht="15" customHeight="1" x14ac:dyDescent="0.25">
      <c r="A39" s="5"/>
      <c r="B39" s="5"/>
      <c r="C39" s="5"/>
      <c r="D39" s="10"/>
      <c r="E39" s="5"/>
    </row>
  </sheetData>
  <sheetProtection algorithmName="SHA-512" hashValue="BZcJtMoymClFGJwpdWM+iyYPV3uWaJVFRMPBcur0tjSiq0idE5DPme8tae0Pe+54nzG73aQQe/ZveIgLu/EEeA==" saltValue="Qx29ECMOlLp66CiaL7Uakw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54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4.25" customHeight="1" x14ac:dyDescent="0.25">
      <c r="A8" s="5"/>
      <c r="B8" s="113" t="s">
        <v>95</v>
      </c>
      <c r="C8" s="114"/>
      <c r="D8" s="115"/>
      <c r="E8" s="5"/>
    </row>
    <row r="9" spans="1:5" ht="15" customHeight="1" x14ac:dyDescent="0.25">
      <c r="A9" s="5"/>
      <c r="B9" s="83" t="s">
        <v>96</v>
      </c>
      <c r="C9" s="22"/>
      <c r="D9" s="35" t="s">
        <v>31</v>
      </c>
      <c r="E9" s="5"/>
    </row>
    <row r="10" spans="1:5" ht="15" customHeight="1" x14ac:dyDescent="0.25">
      <c r="A10" s="5"/>
      <c r="B10" s="84" t="s">
        <v>43</v>
      </c>
      <c r="C10" s="22">
        <f>-C9*'8. Nøgletal'!C14</f>
        <v>0</v>
      </c>
      <c r="D10" s="35" t="s">
        <v>31</v>
      </c>
      <c r="E10" s="5"/>
    </row>
    <row r="11" spans="1:5" ht="26.25" customHeight="1" x14ac:dyDescent="0.25">
      <c r="A11" s="5"/>
      <c r="B11" s="66" t="s">
        <v>97</v>
      </c>
      <c r="C11" s="70">
        <f>SUM(C9:C10)*(1+'8. Nøgletal'!C9)*(1+'8. Nøgletal'!C10)</f>
        <v>0</v>
      </c>
      <c r="D11" s="71" t="s">
        <v>31</v>
      </c>
      <c r="E11" s="5"/>
    </row>
    <row r="12" spans="1:5" ht="15" customHeight="1" x14ac:dyDescent="0.25">
      <c r="A12" s="5"/>
      <c r="B12" s="5"/>
      <c r="C12" s="5"/>
      <c r="D12" s="5"/>
      <c r="E12" s="5"/>
    </row>
    <row r="13" spans="1:5" ht="15" customHeight="1" x14ac:dyDescent="0.25">
      <c r="A13" s="5"/>
      <c r="B13" s="5"/>
      <c r="C13" s="5"/>
      <c r="D13" s="5"/>
      <c r="E13" s="5"/>
    </row>
  </sheetData>
  <sheetProtection algorithmName="SHA-512" hashValue="NGUwMSvhGvFVVQmdLvTrBTKLT90Z6PMdP1/J6GBJORaAVTs5GZ7FbFHyuBIN9X+0F4NLpfO1V7Yei65OyLeYpQ==" saltValue="lchF/CsP/zvQ1veTMQiay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98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13" t="s">
        <v>55</v>
      </c>
      <c r="C8" s="114"/>
      <c r="D8" s="115"/>
      <c r="E8" s="5"/>
    </row>
    <row r="9" spans="1:5" ht="26.25" x14ac:dyDescent="0.25">
      <c r="A9" s="5"/>
      <c r="B9" s="85" t="s">
        <v>99</v>
      </c>
      <c r="C9" s="86"/>
      <c r="D9" s="85" t="s">
        <v>31</v>
      </c>
      <c r="E9" s="5"/>
    </row>
    <row r="10" spans="1:5" ht="14.25" customHeight="1" x14ac:dyDescent="0.25">
      <c r="A10" s="5"/>
      <c r="B10" s="33" t="s">
        <v>100</v>
      </c>
      <c r="C10" s="18"/>
      <c r="D10" s="19" t="s">
        <v>31</v>
      </c>
      <c r="E10" s="5"/>
    </row>
    <row r="11" spans="1:5" ht="14.25" customHeight="1" x14ac:dyDescent="0.25">
      <c r="A11" s="5"/>
      <c r="B11" s="24" t="s">
        <v>56</v>
      </c>
      <c r="C11" s="25">
        <f>C10-C9</f>
        <v>0</v>
      </c>
      <c r="D11" s="26" t="s">
        <v>31</v>
      </c>
      <c r="E11" s="5"/>
    </row>
    <row r="12" spans="1:5" ht="14.25" customHeight="1" x14ac:dyDescent="0.25">
      <c r="A12" s="5"/>
      <c r="B12" s="113" t="s">
        <v>57</v>
      </c>
      <c r="C12" s="114"/>
      <c r="D12" s="115"/>
      <c r="E12" s="5"/>
    </row>
    <row r="13" spans="1:5" ht="26.25" customHeight="1" x14ac:dyDescent="0.25">
      <c r="A13" s="5"/>
      <c r="B13" s="85" t="s">
        <v>125</v>
      </c>
      <c r="C13" s="86"/>
      <c r="D13" s="85" t="s">
        <v>31</v>
      </c>
      <c r="E13" s="5"/>
    </row>
    <row r="14" spans="1:5" ht="14.25" customHeight="1" x14ac:dyDescent="0.25">
      <c r="A14" s="5"/>
      <c r="B14" s="33" t="s">
        <v>101</v>
      </c>
      <c r="C14" s="18"/>
      <c r="D14" s="19" t="s">
        <v>31</v>
      </c>
      <c r="E14" s="5"/>
    </row>
    <row r="15" spans="1:5" ht="14.25" customHeight="1" x14ac:dyDescent="0.25">
      <c r="A15" s="5"/>
      <c r="B15" s="24" t="s">
        <v>56</v>
      </c>
      <c r="C15" s="25">
        <f>C14-C13</f>
        <v>0</v>
      </c>
      <c r="D15" s="26" t="s">
        <v>31</v>
      </c>
      <c r="E15" s="5"/>
    </row>
    <row r="16" spans="1:5" ht="14.25" customHeight="1" x14ac:dyDescent="0.25">
      <c r="A16" s="5"/>
      <c r="B16" s="14" t="s">
        <v>58</v>
      </c>
      <c r="C16" s="70">
        <f>C11+C15</f>
        <v>0</v>
      </c>
      <c r="D16" s="71" t="s">
        <v>31</v>
      </c>
      <c r="E16" s="5"/>
    </row>
    <row r="17" spans="1:5" ht="15" customHeight="1" x14ac:dyDescent="0.25">
      <c r="A17" s="5"/>
      <c r="B17" s="5"/>
      <c r="C17" s="5"/>
      <c r="D17" s="5"/>
      <c r="E17" s="5"/>
    </row>
    <row r="18" spans="1:5" ht="15" customHeight="1" x14ac:dyDescent="0.25">
      <c r="A18" s="5"/>
      <c r="B18" s="5"/>
      <c r="C18" s="5"/>
      <c r="D18" s="5"/>
      <c r="E18" s="5"/>
    </row>
  </sheetData>
  <sheetProtection algorithmName="SHA-512" hashValue="K5rVIG3M1vcwrE3VTD2lu9H4ka5UJCO8HA+X8l8r87Y6idNVlvawyLntzb+Q60bttql+UDIsCozMt+oc/FtXBA==" saltValue="F9hH9YTGKpCnTD5ifZCU4Q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5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" customHeight="1" x14ac:dyDescent="0.25">
      <c r="A3" s="5"/>
      <c r="B3" s="103" t="s">
        <v>59</v>
      </c>
      <c r="C3" s="103"/>
      <c r="D3" s="103"/>
      <c r="E3" s="103"/>
      <c r="F3" s="103"/>
      <c r="G3" s="103"/>
      <c r="H3" s="103"/>
      <c r="I3" s="5"/>
    </row>
    <row r="4" spans="1:9" ht="15" customHeight="1" x14ac:dyDescent="0.25">
      <c r="A4" s="5"/>
      <c r="B4" s="103"/>
      <c r="C4" s="103"/>
      <c r="D4" s="103"/>
      <c r="E4" s="103"/>
      <c r="F4" s="103"/>
      <c r="G4" s="103"/>
      <c r="H4" s="103"/>
      <c r="I4" s="5"/>
    </row>
    <row r="5" spans="1:9" ht="15" customHeight="1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ht="1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ht="15" customHeight="1" x14ac:dyDescent="0.25">
      <c r="A8" s="5"/>
      <c r="B8" s="14" t="s">
        <v>60</v>
      </c>
      <c r="C8" s="15"/>
      <c r="D8" s="15"/>
      <c r="E8" s="15"/>
      <c r="F8" s="15"/>
      <c r="G8" s="15"/>
      <c r="H8" s="16"/>
      <c r="I8" s="5"/>
    </row>
    <row r="9" spans="1:9" ht="39.75" customHeight="1" x14ac:dyDescent="0.25">
      <c r="A9" s="5"/>
      <c r="B9" s="87" t="s">
        <v>61</v>
      </c>
      <c r="C9" s="119" t="s">
        <v>63</v>
      </c>
      <c r="D9" s="120"/>
      <c r="E9" s="119" t="s">
        <v>62</v>
      </c>
      <c r="F9" s="120"/>
      <c r="G9" s="119" t="s">
        <v>64</v>
      </c>
      <c r="H9" s="120"/>
      <c r="I9" s="5"/>
    </row>
    <row r="10" spans="1:9" ht="15" customHeight="1" x14ac:dyDescent="0.25">
      <c r="A10" s="5"/>
      <c r="B10" s="83" t="s">
        <v>65</v>
      </c>
      <c r="C10" s="23"/>
      <c r="D10" s="35" t="s">
        <v>31</v>
      </c>
      <c r="E10" s="22"/>
      <c r="F10" s="35" t="s">
        <v>31</v>
      </c>
      <c r="G10" s="23"/>
      <c r="H10" s="35" t="s">
        <v>31</v>
      </c>
      <c r="I10" s="5"/>
    </row>
    <row r="11" spans="1:9" ht="15" customHeight="1" x14ac:dyDescent="0.25">
      <c r="A11" s="5"/>
      <c r="B11" s="14" t="s">
        <v>67</v>
      </c>
      <c r="C11" s="70">
        <f>SUM(C10:C10)</f>
        <v>0</v>
      </c>
      <c r="D11" s="70" t="s">
        <v>66</v>
      </c>
      <c r="E11" s="70">
        <f>SUM(E10:E10)</f>
        <v>0</v>
      </c>
      <c r="F11" s="70" t="s">
        <v>66</v>
      </c>
      <c r="G11" s="70">
        <f>SUM(G10:G10)</f>
        <v>0</v>
      </c>
      <c r="H11" s="71" t="s">
        <v>31</v>
      </c>
      <c r="I11" s="5"/>
    </row>
    <row r="12" spans="1:9" ht="15" customHeight="1" x14ac:dyDescent="0.25">
      <c r="A12" s="5"/>
      <c r="B12" s="14" t="s">
        <v>102</v>
      </c>
      <c r="C12" s="70">
        <f>C11*(1+'8. Nøgletal'!C9)</f>
        <v>0</v>
      </c>
      <c r="D12" s="70" t="s">
        <v>66</v>
      </c>
      <c r="E12" s="70">
        <f>E11*(1+'8. Nøgletal'!C9)</f>
        <v>0</v>
      </c>
      <c r="F12" s="70" t="s">
        <v>66</v>
      </c>
      <c r="G12" s="70">
        <f>G11*(1+'8. Nøgletal'!C9)</f>
        <v>0</v>
      </c>
      <c r="H12" s="71" t="s">
        <v>31</v>
      </c>
      <c r="I12" s="5"/>
    </row>
    <row r="13" spans="1:9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</row>
    <row r="18" customFormat="1" ht="14.25" customHeight="1" x14ac:dyDescent="0.25"/>
  </sheetData>
  <sheetProtection algorithmName="SHA-512" hashValue="ri+8oLY2+qwwB2zs0pXxxHT9szLW35EPNhZ/C4JWO6qucI2mwbUc/SGcM7aguUIIOddffht09/92k9C1/Sb7kQ==" saltValue="dqwBvAayHRpNOpriaj7qLw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68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103</v>
      </c>
      <c r="C8" s="114"/>
      <c r="D8" s="114"/>
      <c r="E8" s="114"/>
      <c r="F8" s="115"/>
      <c r="G8" s="5"/>
    </row>
    <row r="9" spans="1:7" ht="15" customHeight="1" x14ac:dyDescent="0.25">
      <c r="A9" s="5"/>
      <c r="B9" s="88" t="s">
        <v>69</v>
      </c>
      <c r="C9" s="121" t="s">
        <v>51</v>
      </c>
      <c r="D9" s="122"/>
      <c r="E9" s="121" t="s">
        <v>52</v>
      </c>
      <c r="F9" s="122"/>
      <c r="G9" s="5"/>
    </row>
    <row r="10" spans="1:7" ht="15" customHeight="1" x14ac:dyDescent="0.25">
      <c r="A10" s="5"/>
      <c r="B10" s="89" t="s">
        <v>70</v>
      </c>
      <c r="C10" s="22">
        <v>0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14" t="s">
        <v>71</v>
      </c>
      <c r="C11" s="70">
        <f>SUM(C10:C10)</f>
        <v>0</v>
      </c>
      <c r="D11" s="71" t="s">
        <v>31</v>
      </c>
      <c r="E11" s="70">
        <f>SUM(E10:E10)</f>
        <v>0</v>
      </c>
      <c r="F11" s="71" t="s">
        <v>31</v>
      </c>
      <c r="G11" s="5"/>
    </row>
    <row r="12" spans="1:7" ht="15" customHeight="1" x14ac:dyDescent="0.25">
      <c r="A12" s="5"/>
      <c r="B12" s="14" t="s">
        <v>104</v>
      </c>
      <c r="C12" s="70">
        <f>C11*(1+'8. Nøgletal'!C9)</f>
        <v>0</v>
      </c>
      <c r="D12" s="71" t="s">
        <v>31</v>
      </c>
      <c r="E12" s="70">
        <f>E11*(1+'8. Nøgletal'!C9)</f>
        <v>0</v>
      </c>
      <c r="F12" s="71" t="s">
        <v>31</v>
      </c>
      <c r="G12" s="63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82"/>
      <c r="C14" s="82"/>
      <c r="D14" s="82"/>
      <c r="E14" s="82"/>
      <c r="F14" s="82"/>
      <c r="G14" s="5"/>
    </row>
  </sheetData>
  <sheetProtection algorithmName="SHA-512" hashValue="NYKCwqIGY9vbivH7e/w+wO4Hdh+Qnd4tqnPgNNOYMJAX5c9PvCL4/PFmLviCDkdhKD22fcrgViqzvFyqmlmqnw==" saltValue="Mj1qs3btbqpV8ovO1iq/kQ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72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26</v>
      </c>
      <c r="C8" s="114"/>
      <c r="D8" s="114"/>
      <c r="E8" s="114"/>
      <c r="F8" s="115"/>
      <c r="G8" s="5"/>
    </row>
    <row r="9" spans="1:7" ht="15" customHeight="1" x14ac:dyDescent="0.25">
      <c r="A9" s="5"/>
      <c r="B9" s="88" t="s">
        <v>73</v>
      </c>
      <c r="C9" s="90" t="s">
        <v>51</v>
      </c>
      <c r="D9" s="80"/>
      <c r="E9" s="90" t="s">
        <v>52</v>
      </c>
      <c r="F9" s="80"/>
      <c r="G9" s="5"/>
    </row>
    <row r="10" spans="1:7" ht="26.25" customHeight="1" x14ac:dyDescent="0.25">
      <c r="A10" s="5"/>
      <c r="B10" s="91" t="s">
        <v>117</v>
      </c>
      <c r="C10" s="92"/>
      <c r="D10" s="93" t="s">
        <v>31</v>
      </c>
      <c r="E10" s="92"/>
      <c r="F10" s="93" t="s">
        <v>31</v>
      </c>
      <c r="G10" s="5"/>
    </row>
    <row r="11" spans="1:7" ht="26.25" customHeight="1" x14ac:dyDescent="0.25">
      <c r="A11" s="5"/>
      <c r="B11" s="94" t="s">
        <v>118</v>
      </c>
      <c r="C11" s="95">
        <f>SUM(C10:C10)</f>
        <v>0</v>
      </c>
      <c r="D11" s="96" t="s">
        <v>31</v>
      </c>
      <c r="E11" s="95">
        <f>SUM(E10:E10)</f>
        <v>0</v>
      </c>
      <c r="F11" s="96" t="s">
        <v>31</v>
      </c>
      <c r="G11" s="5"/>
    </row>
    <row r="12" spans="1:7" ht="26.25" customHeight="1" x14ac:dyDescent="0.25">
      <c r="A12" s="5"/>
      <c r="B12" s="94" t="s">
        <v>105</v>
      </c>
      <c r="C12" s="95">
        <f>C11*(1+'8. Nøgletal'!C9)</f>
        <v>0</v>
      </c>
      <c r="D12" s="96" t="s">
        <v>31</v>
      </c>
      <c r="E12" s="95">
        <f>E11*(1+'8. Nøgletal'!C9)</f>
        <v>0</v>
      </c>
      <c r="F12" s="96" t="s">
        <v>31</v>
      </c>
      <c r="G12" s="5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</sheetData>
  <sheetProtection algorithmName="SHA-512" hashValue="0MJIKGYHOSuvUktAFR91alFLOkMyy9fOPH71l4zZt0Dl9fz/LaNcU/KD1l6HpbYS2Jp1hXaTKoilk6wjc2y8/A==" saltValue="eho5tPGevkQBC6lrNVVCYg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5"/>
      <c r="B1" s="5"/>
      <c r="C1" s="5"/>
      <c r="D1" s="5"/>
    </row>
    <row r="2" spans="1:4" ht="15" customHeight="1" x14ac:dyDescent="0.25">
      <c r="A2" s="5"/>
      <c r="B2" s="5"/>
      <c r="C2" s="5"/>
      <c r="D2" s="5"/>
    </row>
    <row r="3" spans="1:4" ht="15" customHeight="1" x14ac:dyDescent="0.25">
      <c r="A3" s="5"/>
      <c r="B3" s="107" t="s">
        <v>74</v>
      </c>
      <c r="C3" s="107"/>
      <c r="D3" s="5"/>
    </row>
    <row r="4" spans="1:4" ht="15" customHeight="1" x14ac:dyDescent="0.25">
      <c r="A4" s="5"/>
      <c r="B4" s="107"/>
      <c r="C4" s="107"/>
      <c r="D4" s="5"/>
    </row>
    <row r="5" spans="1:4" ht="15" customHeight="1" x14ac:dyDescent="0.25">
      <c r="A5" s="5"/>
      <c r="B5" s="107"/>
      <c r="C5" s="107"/>
      <c r="D5" s="5"/>
    </row>
    <row r="6" spans="1:4" ht="15" customHeight="1" x14ac:dyDescent="0.25">
      <c r="A6" s="5"/>
      <c r="B6" s="5"/>
      <c r="C6" s="5"/>
      <c r="D6" s="5"/>
    </row>
    <row r="7" spans="1:4" ht="15" customHeight="1" x14ac:dyDescent="0.25">
      <c r="A7" s="5"/>
      <c r="B7" s="5"/>
      <c r="C7" s="5"/>
      <c r="D7" s="5"/>
    </row>
    <row r="8" spans="1:4" ht="15" customHeight="1" x14ac:dyDescent="0.25">
      <c r="A8" s="5"/>
      <c r="B8" s="14" t="s">
        <v>36</v>
      </c>
      <c r="C8" s="16"/>
      <c r="D8" s="5"/>
    </row>
    <row r="9" spans="1:4" ht="15" customHeight="1" x14ac:dyDescent="0.25">
      <c r="A9" s="5"/>
      <c r="B9" s="97" t="s">
        <v>75</v>
      </c>
      <c r="C9" s="3">
        <v>2.8899999999999999E-2</v>
      </c>
      <c r="D9" s="12"/>
    </row>
    <row r="10" spans="1:4" ht="15" customHeight="1" x14ac:dyDescent="0.25">
      <c r="A10" s="5"/>
      <c r="B10" s="97" t="s">
        <v>106</v>
      </c>
      <c r="C10" s="3">
        <v>2.8899999999999999E-2</v>
      </c>
      <c r="D10" s="12"/>
    </row>
    <row r="11" spans="1:4" ht="15" customHeight="1" x14ac:dyDescent="0.25">
      <c r="A11" s="5"/>
      <c r="B11" s="14"/>
      <c r="C11" s="16"/>
      <c r="D11" s="5"/>
    </row>
    <row r="12" spans="1:4" ht="15" customHeight="1" x14ac:dyDescent="0.25">
      <c r="A12" s="5"/>
      <c r="B12" s="62"/>
      <c r="C12" s="5"/>
      <c r="D12" s="5"/>
    </row>
    <row r="13" spans="1:4" ht="15" customHeight="1" x14ac:dyDescent="0.25">
      <c r="A13" s="5"/>
      <c r="B13" s="14" t="s">
        <v>35</v>
      </c>
      <c r="C13" s="16"/>
      <c r="D13" s="5"/>
    </row>
    <row r="14" spans="1:4" ht="15" customHeight="1" x14ac:dyDescent="0.25">
      <c r="A14" s="5"/>
      <c r="B14" s="64" t="s">
        <v>76</v>
      </c>
      <c r="C14" s="4">
        <v>1.7000000000000001E-2</v>
      </c>
      <c r="D14" s="5"/>
    </row>
    <row r="15" spans="1:4" ht="15" customHeight="1" x14ac:dyDescent="0.25">
      <c r="A15" s="5"/>
      <c r="B15" s="113"/>
      <c r="C15" s="115"/>
      <c r="D15" s="5"/>
    </row>
    <row r="16" spans="1:4" ht="15" customHeight="1" x14ac:dyDescent="0.25">
      <c r="A16" s="5"/>
      <c r="B16" s="5"/>
      <c r="C16" s="5"/>
      <c r="D16" s="5"/>
    </row>
    <row r="17" spans="1:4" ht="15" customHeight="1" x14ac:dyDescent="0.25">
      <c r="A17" s="5"/>
      <c r="B17" s="5"/>
      <c r="C17" s="5"/>
      <c r="D17" s="5"/>
    </row>
  </sheetData>
  <sheetProtection algorithmName="SHA-512" hashValue="+aU6slALgRW6Si7jwGuuEZexiihlx1/AhVAD6OI7FRscthVASziRgAoiKiLyWEQbbD099PupK7mDHIi+temIVQ==" saltValue="Z2zu1vOpFq4TXVgLRAaedw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29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4" t="s">
        <v>30</v>
      </c>
      <c r="C8" s="15"/>
      <c r="D8" s="16"/>
      <c r="E8" s="5"/>
    </row>
    <row r="9" spans="1:5" ht="15" customHeight="1" x14ac:dyDescent="0.25">
      <c r="A9" s="5"/>
      <c r="B9" s="17" t="s">
        <v>8</v>
      </c>
      <c r="C9" s="18">
        <f>'3. Omk. i ØR2026'!C16</f>
        <v>4982230.6614357382</v>
      </c>
      <c r="D9" s="19" t="s">
        <v>31</v>
      </c>
      <c r="E9" s="5"/>
    </row>
    <row r="10" spans="1:5" ht="15" customHeight="1" x14ac:dyDescent="0.25">
      <c r="A10" s="5"/>
      <c r="B10" s="20" t="s">
        <v>32</v>
      </c>
      <c r="C10" s="18">
        <f>'5.2. Varige tillæg'!C21+'5.2. Varige tillæg'!E21</f>
        <v>0</v>
      </c>
      <c r="D10" s="19" t="s">
        <v>31</v>
      </c>
      <c r="E10" s="5"/>
    </row>
    <row r="11" spans="1:5" ht="15" customHeight="1" x14ac:dyDescent="0.25">
      <c r="A11" s="5"/>
      <c r="B11" s="20" t="s">
        <v>33</v>
      </c>
      <c r="C11" s="21">
        <f>'5.6 Anlægsprojekter'!E12+'5.6 Anlægsprojekter'!C12</f>
        <v>0</v>
      </c>
      <c r="D11" s="19" t="s">
        <v>31</v>
      </c>
      <c r="E11" s="5"/>
    </row>
    <row r="12" spans="1:5" ht="15" customHeight="1" x14ac:dyDescent="0.25">
      <c r="A12" s="5"/>
      <c r="B12" s="20" t="s">
        <v>24</v>
      </c>
      <c r="C12" s="22">
        <f>-('6. Bortfald'!C12+'6. Bortfald'!E12)</f>
        <v>0</v>
      </c>
      <c r="D12" s="19" t="s">
        <v>31</v>
      </c>
      <c r="E12" s="5"/>
    </row>
    <row r="13" spans="1:5" ht="15" customHeight="1" x14ac:dyDescent="0.25">
      <c r="A13" s="5"/>
      <c r="B13" s="20" t="s">
        <v>34</v>
      </c>
      <c r="C13" s="22">
        <f>'7. Tilknyttet virksomhed'!C12+'7. Tilknyttet virksomhed'!E12</f>
        <v>0</v>
      </c>
      <c r="D13" s="19" t="s">
        <v>31</v>
      </c>
      <c r="E13" s="5"/>
    </row>
    <row r="14" spans="1:5" ht="15" customHeight="1" x14ac:dyDescent="0.25">
      <c r="A14" s="5"/>
      <c r="B14" s="20" t="s">
        <v>35</v>
      </c>
      <c r="C14" s="23">
        <f>'4. Generelle eff. krav'!C12</f>
        <v>-84697.921244407553</v>
      </c>
      <c r="D14" s="19" t="s">
        <v>31</v>
      </c>
      <c r="E14" s="5"/>
    </row>
    <row r="15" spans="1:5" ht="15" customHeight="1" x14ac:dyDescent="0.25">
      <c r="A15" s="5"/>
      <c r="B15" s="20" t="s">
        <v>36</v>
      </c>
      <c r="C15" s="22">
        <f>SUM(C9:C14)*'8. Nøgletal'!C10</f>
        <v>141538.69619152942</v>
      </c>
      <c r="D15" s="19" t="s">
        <v>31</v>
      </c>
      <c r="E15" s="5"/>
    </row>
    <row r="16" spans="1:5" ht="15" customHeight="1" x14ac:dyDescent="0.25">
      <c r="A16" s="5"/>
      <c r="B16" s="24" t="s">
        <v>37</v>
      </c>
      <c r="C16" s="25">
        <f>SUM(C9:C15)</f>
        <v>5039071.4363828599</v>
      </c>
      <c r="D16" s="26" t="s">
        <v>31</v>
      </c>
      <c r="E16" s="5"/>
    </row>
    <row r="17" spans="1:5" ht="15" customHeight="1" x14ac:dyDescent="0.25">
      <c r="A17" s="5"/>
      <c r="B17" s="27" t="s">
        <v>38</v>
      </c>
      <c r="C17" s="23">
        <f>'5.1. § 10-tillæg'!C25</f>
        <v>0</v>
      </c>
      <c r="D17" s="28" t="s">
        <v>31</v>
      </c>
      <c r="E17" s="5"/>
    </row>
    <row r="18" spans="1:5" ht="15" customHeight="1" x14ac:dyDescent="0.25">
      <c r="A18" s="5"/>
      <c r="B18" s="29" t="s">
        <v>39</v>
      </c>
      <c r="C18" s="23">
        <f>'5.4. Periodevise driftsomk.'!C11</f>
        <v>0</v>
      </c>
      <c r="D18" s="28" t="s">
        <v>31</v>
      </c>
      <c r="E18" s="5"/>
    </row>
    <row r="19" spans="1:5" ht="15" customHeight="1" x14ac:dyDescent="0.25">
      <c r="A19" s="5"/>
      <c r="B19" s="17" t="s">
        <v>22</v>
      </c>
      <c r="C19" s="23">
        <f>'5.5. Korr. af ØR2025'!C16</f>
        <v>0</v>
      </c>
      <c r="D19" s="28" t="s">
        <v>31</v>
      </c>
      <c r="E19" s="5"/>
    </row>
    <row r="20" spans="1:5" ht="15" customHeight="1" x14ac:dyDescent="0.25">
      <c r="A20" s="5"/>
      <c r="B20" s="27" t="s">
        <v>41</v>
      </c>
      <c r="C20" s="23">
        <v>-272824</v>
      </c>
      <c r="D20" s="28" t="s">
        <v>31</v>
      </c>
      <c r="E20" s="5"/>
    </row>
    <row r="21" spans="1:5" ht="15" customHeight="1" x14ac:dyDescent="0.25">
      <c r="A21" s="5"/>
      <c r="B21" s="14" t="s">
        <v>4</v>
      </c>
      <c r="C21" s="30">
        <f>SUM(C16:C20)</f>
        <v>4766247.4363828599</v>
      </c>
      <c r="D21" s="16" t="s">
        <v>31</v>
      </c>
      <c r="E21" s="5"/>
    </row>
    <row r="22" spans="1:5" ht="15" customHeight="1" x14ac:dyDescent="0.25">
      <c r="A22" s="5"/>
      <c r="B22" s="5"/>
      <c r="C22" s="5"/>
      <c r="D22" s="5"/>
      <c r="E22" s="5"/>
    </row>
    <row r="23" spans="1:5" ht="15" customHeight="1" x14ac:dyDescent="0.25">
      <c r="A23" s="5"/>
      <c r="B23" s="5"/>
      <c r="C23" s="5"/>
      <c r="D23" s="5"/>
      <c r="E23" s="5"/>
    </row>
  </sheetData>
  <sheetProtection algorithmName="SHA-512" hashValue="WB4iplRP8rjp5UL1xAtXaf1Mw830X52ETrgI9nqqODBlmIJCLgcPRV4NNgLHW62k6jD7uqAcQcKQqEvog8Qajw==" saltValue="p3jVYon213hy929//Iq/qg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77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32"/>
      <c r="D6" s="5"/>
      <c r="E6" s="5"/>
    </row>
    <row r="7" spans="1:5" ht="15" customHeight="1" x14ac:dyDescent="0.25">
      <c r="A7" s="5"/>
      <c r="B7" s="5"/>
      <c r="C7" s="32"/>
      <c r="D7" s="5"/>
      <c r="E7" s="5"/>
    </row>
    <row r="8" spans="1:5" ht="15" customHeight="1" x14ac:dyDescent="0.25">
      <c r="A8" s="5"/>
      <c r="B8" s="14" t="s">
        <v>78</v>
      </c>
      <c r="C8" s="15"/>
      <c r="D8" s="16"/>
      <c r="E8" s="5"/>
    </row>
    <row r="9" spans="1:5" ht="15" customHeight="1" x14ac:dyDescent="0.25">
      <c r="A9" s="5"/>
      <c r="B9" s="33" t="s">
        <v>112</v>
      </c>
      <c r="C9" s="34">
        <v>4858212</v>
      </c>
      <c r="D9" s="35" t="s">
        <v>31</v>
      </c>
      <c r="E9" s="5"/>
    </row>
    <row r="10" spans="1:5" ht="15" customHeight="1" x14ac:dyDescent="0.25">
      <c r="A10" s="5"/>
      <c r="B10" s="33" t="s">
        <v>114</v>
      </c>
      <c r="C10" s="34">
        <f>'3. Omk. i ØR2026'!C10</f>
        <v>0</v>
      </c>
      <c r="D10" s="35" t="s">
        <v>31</v>
      </c>
      <c r="E10" s="5"/>
    </row>
    <row r="11" spans="1:5" ht="15" customHeight="1" x14ac:dyDescent="0.25">
      <c r="A11" s="5"/>
      <c r="B11" s="33" t="s">
        <v>115</v>
      </c>
      <c r="C11" s="36">
        <f>'5.1. § 10-tillæg'!C20+'5.2. Varige tillæg'!C18+'5.2. Varige tillæg'!E18+'5.3. Engangstillæg'!C13+'5.3. Engangstillæg'!E13</f>
        <v>47857.785557499999</v>
      </c>
      <c r="D11" s="35" t="s">
        <v>31</v>
      </c>
      <c r="E11" s="5"/>
    </row>
    <row r="12" spans="1:5" ht="15" customHeight="1" x14ac:dyDescent="0.25">
      <c r="A12" s="5"/>
      <c r="B12" s="24" t="s">
        <v>113</v>
      </c>
      <c r="C12" s="25">
        <f>C9+C10+C11</f>
        <v>4906069.7855575001</v>
      </c>
      <c r="D12" s="26" t="s">
        <v>31</v>
      </c>
      <c r="E12" s="5"/>
    </row>
    <row r="13" spans="1:5" ht="15" customHeight="1" x14ac:dyDescent="0.25">
      <c r="A13" s="5"/>
      <c r="B13" s="33" t="s">
        <v>79</v>
      </c>
      <c r="C13" s="34">
        <v>4720217</v>
      </c>
      <c r="D13" s="35" t="s">
        <v>31</v>
      </c>
      <c r="E13" s="5"/>
    </row>
    <row r="14" spans="1:5" ht="15" customHeight="1" x14ac:dyDescent="0.25">
      <c r="A14" s="5"/>
      <c r="B14" s="37" t="s">
        <v>42</v>
      </c>
      <c r="C14" s="34">
        <v>0</v>
      </c>
      <c r="D14" s="35" t="s">
        <v>31</v>
      </c>
      <c r="E14" s="5"/>
    </row>
    <row r="15" spans="1:5" ht="15" customHeight="1" x14ac:dyDescent="0.25">
      <c r="A15" s="5"/>
      <c r="B15" s="14" t="s">
        <v>116</v>
      </c>
      <c r="C15" s="30">
        <f>C12-C13</f>
        <v>185852.78555750009</v>
      </c>
      <c r="D15" s="16" t="s">
        <v>31</v>
      </c>
      <c r="E15" s="5"/>
    </row>
    <row r="16" spans="1:5" ht="15" customHeight="1" x14ac:dyDescent="0.25">
      <c r="A16" s="5"/>
      <c r="B16" s="5"/>
      <c r="C16" s="5"/>
      <c r="D16" s="5"/>
      <c r="E16" s="5"/>
    </row>
    <row r="17" spans="1:5" ht="15" customHeight="1" x14ac:dyDescent="0.25">
      <c r="A17" s="5"/>
      <c r="B17" s="14" t="s">
        <v>80</v>
      </c>
      <c r="C17" s="15"/>
      <c r="D17" s="16"/>
      <c r="E17" s="5"/>
    </row>
    <row r="18" spans="1:5" ht="15" customHeight="1" x14ac:dyDescent="0.25">
      <c r="A18" s="5"/>
      <c r="B18" s="33" t="s">
        <v>111</v>
      </c>
      <c r="C18" s="34">
        <v>206792</v>
      </c>
      <c r="D18" s="35" t="s">
        <v>31</v>
      </c>
      <c r="E18" s="5"/>
    </row>
    <row r="19" spans="1:5" ht="15" customHeight="1" x14ac:dyDescent="0.25">
      <c r="A19" s="5"/>
      <c r="B19" s="14" t="s">
        <v>126</v>
      </c>
      <c r="C19" s="30">
        <f>C15+C18</f>
        <v>392644.78555750009</v>
      </c>
      <c r="D19" s="16" t="s">
        <v>31</v>
      </c>
      <c r="E19" s="5"/>
    </row>
    <row r="20" spans="1:5" ht="40.5" customHeight="1" x14ac:dyDescent="0.25">
      <c r="A20" s="5"/>
      <c r="B20" s="108" t="s">
        <v>127</v>
      </c>
      <c r="C20" s="109"/>
      <c r="D20" s="110"/>
      <c r="E20" s="5"/>
    </row>
    <row r="21" spans="1:5" ht="15" customHeight="1" x14ac:dyDescent="0.25">
      <c r="A21" s="5"/>
      <c r="B21" s="5"/>
      <c r="C21" s="32"/>
      <c r="D21" s="5"/>
      <c r="E21" s="5"/>
    </row>
    <row r="22" spans="1:5" ht="15" customHeight="1" x14ac:dyDescent="0.25">
      <c r="A22" s="5"/>
      <c r="B22" s="14" t="s">
        <v>128</v>
      </c>
      <c r="C22" s="15"/>
      <c r="D22" s="16"/>
      <c r="E22" s="5"/>
    </row>
    <row r="23" spans="1:5" ht="26.25" x14ac:dyDescent="0.25">
      <c r="A23" s="5"/>
      <c r="B23" s="38" t="s">
        <v>129</v>
      </c>
      <c r="C23" s="39">
        <f>100*206792/(4423288+231)</f>
        <v>4.6748301521933104</v>
      </c>
      <c r="D23" s="35" t="s">
        <v>130</v>
      </c>
      <c r="E23" s="5"/>
    </row>
    <row r="24" spans="1:5" ht="26.25" x14ac:dyDescent="0.25">
      <c r="A24" s="5"/>
      <c r="B24" s="38" t="s">
        <v>131</v>
      </c>
      <c r="C24" s="39">
        <f>C19/C12*100</f>
        <v>8.0032450152537322</v>
      </c>
      <c r="D24" s="35" t="s">
        <v>130</v>
      </c>
      <c r="E24" s="5"/>
    </row>
    <row r="25" spans="1:5" ht="56.25" customHeight="1" x14ac:dyDescent="0.25">
      <c r="A25" s="5"/>
      <c r="B25" s="104" t="s">
        <v>132</v>
      </c>
      <c r="C25" s="105"/>
      <c r="D25" s="106"/>
      <c r="E25" s="5"/>
    </row>
    <row r="26" spans="1:5" ht="15" customHeight="1" x14ac:dyDescent="0.25">
      <c r="A26" s="5"/>
      <c r="B26" s="5"/>
      <c r="C26" s="32"/>
      <c r="D26" s="5"/>
      <c r="E26" s="5"/>
    </row>
  </sheetData>
  <sheetProtection algorithmName="SHA-512" hashValue="eWp+1Ff/asrwW9Rg3st6+4huTNV1F9erA2OW+ZSns008er28qj1U0kkm8NFou6iuGE5I6IJLuloa/wuoBM03IQ==" saltValue="pkwIvakoHko0gRyeIrlpZQ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0"/>
      <c r="B1" s="40"/>
      <c r="C1" s="40"/>
      <c r="D1" s="40"/>
      <c r="E1" s="40"/>
    </row>
    <row r="2" spans="1:5" ht="15" customHeight="1" x14ac:dyDescent="0.25">
      <c r="A2" s="40"/>
      <c r="B2" s="40"/>
      <c r="C2" s="40"/>
      <c r="D2" s="40"/>
      <c r="E2" s="40"/>
    </row>
    <row r="3" spans="1:5" ht="24.95" customHeight="1" x14ac:dyDescent="0.25">
      <c r="A3" s="40"/>
      <c r="B3" s="111" t="s">
        <v>81</v>
      </c>
      <c r="C3" s="111"/>
      <c r="D3" s="111"/>
      <c r="E3" s="40"/>
    </row>
    <row r="4" spans="1:5" ht="15" customHeight="1" x14ac:dyDescent="0.25">
      <c r="A4" s="40"/>
      <c r="B4" s="111"/>
      <c r="C4" s="111"/>
      <c r="D4" s="111"/>
      <c r="E4" s="40"/>
    </row>
    <row r="5" spans="1:5" ht="15" customHeight="1" x14ac:dyDescent="0.25">
      <c r="A5" s="40"/>
      <c r="B5" s="111"/>
      <c r="C5" s="111"/>
      <c r="D5" s="111"/>
      <c r="E5" s="40"/>
    </row>
    <row r="6" spans="1:5" ht="15" customHeight="1" x14ac:dyDescent="0.25">
      <c r="A6" s="40"/>
      <c r="B6" s="40"/>
      <c r="C6" s="40"/>
      <c r="D6" s="40"/>
      <c r="E6" s="40"/>
    </row>
    <row r="7" spans="1:5" ht="15" customHeight="1" x14ac:dyDescent="0.25">
      <c r="A7" s="40"/>
      <c r="B7" s="40"/>
      <c r="C7" s="40"/>
      <c r="D7" s="40"/>
      <c r="E7" s="40"/>
    </row>
    <row r="8" spans="1:5" ht="15" customHeight="1" x14ac:dyDescent="0.25">
      <c r="A8" s="40"/>
      <c r="B8" s="41" t="s">
        <v>119</v>
      </c>
      <c r="C8" s="42"/>
      <c r="D8" s="43"/>
      <c r="E8" s="40"/>
    </row>
    <row r="9" spans="1:5" ht="15" customHeight="1" x14ac:dyDescent="0.25">
      <c r="A9" s="40"/>
      <c r="B9" s="44" t="s">
        <v>107</v>
      </c>
      <c r="C9" s="45">
        <v>4926031.0509843724</v>
      </c>
      <c r="D9" s="46" t="s">
        <v>31</v>
      </c>
      <c r="E9" s="40"/>
    </row>
    <row r="10" spans="1:5" ht="15" customHeight="1" x14ac:dyDescent="0.25">
      <c r="A10" s="40"/>
      <c r="B10" s="47" t="s">
        <v>32</v>
      </c>
      <c r="C10" s="45">
        <v>0</v>
      </c>
      <c r="D10" s="46" t="s">
        <v>31</v>
      </c>
      <c r="E10" s="40"/>
    </row>
    <row r="11" spans="1:5" ht="15" customHeight="1" x14ac:dyDescent="0.25">
      <c r="A11" s="40"/>
      <c r="B11" s="47" t="s">
        <v>60</v>
      </c>
      <c r="C11" s="48">
        <v>0</v>
      </c>
      <c r="D11" s="46" t="s">
        <v>31</v>
      </c>
      <c r="E11" s="40"/>
    </row>
    <row r="12" spans="1:5" ht="15" customHeight="1" x14ac:dyDescent="0.25">
      <c r="A12" s="40"/>
      <c r="B12" s="47" t="s">
        <v>24</v>
      </c>
      <c r="C12" s="49">
        <v>0</v>
      </c>
      <c r="D12" s="46" t="s">
        <v>31</v>
      </c>
      <c r="E12" s="40"/>
    </row>
    <row r="13" spans="1:5" ht="15" customHeight="1" x14ac:dyDescent="0.25">
      <c r="A13" s="40"/>
      <c r="B13" s="47" t="s">
        <v>34</v>
      </c>
      <c r="C13" s="49">
        <v>0</v>
      </c>
      <c r="D13" s="46" t="s">
        <v>31</v>
      </c>
      <c r="E13" s="40"/>
    </row>
    <row r="14" spans="1:5" ht="15" customHeight="1" x14ac:dyDescent="0.25">
      <c r="A14" s="40"/>
      <c r="B14" s="47" t="s">
        <v>35</v>
      </c>
      <c r="C14" s="50">
        <v>-83742.527866734337</v>
      </c>
      <c r="D14" s="46" t="s">
        <v>31</v>
      </c>
      <c r="E14" s="40"/>
    </row>
    <row r="15" spans="1:5" ht="15" customHeight="1" x14ac:dyDescent="0.25">
      <c r="A15" s="40"/>
      <c r="B15" s="47" t="s">
        <v>36</v>
      </c>
      <c r="C15" s="49">
        <v>139942.13831809975</v>
      </c>
      <c r="D15" s="46" t="s">
        <v>31</v>
      </c>
      <c r="E15" s="40"/>
    </row>
    <row r="16" spans="1:5" ht="15" customHeight="1" x14ac:dyDescent="0.25">
      <c r="A16" s="40"/>
      <c r="B16" s="51" t="s">
        <v>37</v>
      </c>
      <c r="C16" s="52">
        <v>4982230.6614357382</v>
      </c>
      <c r="D16" s="53" t="s">
        <v>31</v>
      </c>
      <c r="E16" s="40"/>
    </row>
    <row r="17" spans="1:5" ht="15" customHeight="1" x14ac:dyDescent="0.25">
      <c r="A17" s="40"/>
      <c r="B17" s="54" t="s">
        <v>108</v>
      </c>
      <c r="C17" s="50">
        <v>0</v>
      </c>
      <c r="D17" s="55" t="s">
        <v>31</v>
      </c>
      <c r="E17" s="40"/>
    </row>
    <row r="18" spans="1:5" ht="15" customHeight="1" x14ac:dyDescent="0.25">
      <c r="A18" s="40"/>
      <c r="B18" s="56" t="s">
        <v>39</v>
      </c>
      <c r="C18" s="50">
        <v>0</v>
      </c>
      <c r="D18" s="55" t="s">
        <v>31</v>
      </c>
      <c r="E18" s="40"/>
    </row>
    <row r="19" spans="1:5" ht="27" customHeight="1" x14ac:dyDescent="0.25">
      <c r="A19" s="40"/>
      <c r="B19" s="57" t="s">
        <v>40</v>
      </c>
      <c r="C19" s="58">
        <v>-179423.33879717952</v>
      </c>
      <c r="D19" s="59" t="s">
        <v>31</v>
      </c>
      <c r="E19" s="40"/>
    </row>
    <row r="20" spans="1:5" ht="15" customHeight="1" x14ac:dyDescent="0.25">
      <c r="A20" s="40"/>
      <c r="B20" s="44" t="s">
        <v>109</v>
      </c>
      <c r="C20" s="50">
        <v>0</v>
      </c>
      <c r="D20" s="55" t="s">
        <v>31</v>
      </c>
      <c r="E20" s="40"/>
    </row>
    <row r="21" spans="1:5" ht="15" customHeight="1" x14ac:dyDescent="0.25">
      <c r="A21" s="40"/>
      <c r="B21" s="54" t="s">
        <v>41</v>
      </c>
      <c r="C21" s="50">
        <v>-272824</v>
      </c>
      <c r="D21" s="55" t="s">
        <v>31</v>
      </c>
      <c r="E21" s="40"/>
    </row>
    <row r="22" spans="1:5" ht="15" customHeight="1" x14ac:dyDescent="0.25">
      <c r="A22" s="40"/>
      <c r="B22" s="41" t="s">
        <v>120</v>
      </c>
      <c r="C22" s="60">
        <v>4529983.3226385582</v>
      </c>
      <c r="D22" s="43" t="s">
        <v>31</v>
      </c>
      <c r="E22" s="40"/>
    </row>
    <row r="23" spans="1:5" ht="30" customHeight="1" x14ac:dyDescent="0.25">
      <c r="A23" s="40"/>
      <c r="B23" s="112" t="s">
        <v>121</v>
      </c>
      <c r="C23" s="112"/>
      <c r="D23" s="112"/>
      <c r="E23" s="40"/>
    </row>
    <row r="24" spans="1:5" ht="15" customHeight="1" x14ac:dyDescent="0.25">
      <c r="A24" s="40"/>
      <c r="B24" s="40"/>
      <c r="C24" s="40"/>
      <c r="D24" s="40"/>
      <c r="E24" s="40"/>
    </row>
    <row r="25" spans="1:5" ht="15" customHeight="1" x14ac:dyDescent="0.25"/>
    <row r="26" spans="1:5" ht="15" customHeight="1" x14ac:dyDescent="0.25"/>
  </sheetData>
  <sheetProtection algorithmName="SHA-512" hashValue="xDXVFCHMR2m+78Aure/TtPd9t3KWtBGZCbtZ0t7fjmabgL2nzmioYwbm6VDPraBqRh9l8ZfEDtGTTsddeHfJjw==" saltValue="/uYKWWI1cAY5gOrvagDqSA==" spinCount="100000" sheet="1" objects="1" scenarios="1"/>
  <mergeCells count="2">
    <mergeCell ref="B3:D5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61"/>
      <c r="C1" s="61"/>
      <c r="D1" s="61"/>
      <c r="E1" s="5"/>
    </row>
    <row r="2" spans="1:5" ht="15" customHeight="1" x14ac:dyDescent="0.25">
      <c r="A2" s="5"/>
      <c r="B2" s="61"/>
      <c r="C2" s="61"/>
      <c r="D2" s="61"/>
      <c r="E2" s="5"/>
    </row>
    <row r="3" spans="1:5" ht="15" customHeight="1" x14ac:dyDescent="0.25">
      <c r="A3" s="5"/>
      <c r="B3" s="107" t="s">
        <v>44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31"/>
      <c r="C6" s="31"/>
      <c r="D6" s="31"/>
      <c r="E6" s="5"/>
    </row>
    <row r="7" spans="1:5" ht="15" customHeight="1" x14ac:dyDescent="0.25">
      <c r="A7" s="5"/>
      <c r="B7" s="62"/>
      <c r="C7" s="5"/>
      <c r="D7" s="5"/>
      <c r="E7" s="5"/>
    </row>
    <row r="8" spans="1:5" ht="15" customHeight="1" x14ac:dyDescent="0.25">
      <c r="A8" s="5"/>
      <c r="B8" s="113" t="s">
        <v>82</v>
      </c>
      <c r="C8" s="114"/>
      <c r="D8" s="115"/>
      <c r="E8" s="63"/>
    </row>
    <row r="9" spans="1:5" ht="15" customHeight="1" x14ac:dyDescent="0.25">
      <c r="A9" s="5"/>
      <c r="B9" s="64" t="s">
        <v>8</v>
      </c>
      <c r="C9" s="2">
        <f>'1. Økonomisk ramme 2027'!C9</f>
        <v>4982230.6614357382</v>
      </c>
      <c r="D9" s="35" t="s">
        <v>31</v>
      </c>
      <c r="E9" s="5"/>
    </row>
    <row r="10" spans="1:5" ht="15" customHeight="1" x14ac:dyDescent="0.25">
      <c r="A10" s="5"/>
      <c r="B10" s="65" t="s">
        <v>83</v>
      </c>
      <c r="C10" s="2">
        <f>SUM('1. Økonomisk ramme 2027'!C10:C13)</f>
        <v>0</v>
      </c>
      <c r="D10" s="35" t="s">
        <v>31</v>
      </c>
      <c r="E10" s="5"/>
    </row>
    <row r="11" spans="1:5" ht="15" customHeight="1" x14ac:dyDescent="0.25">
      <c r="A11" s="5"/>
      <c r="B11" s="65" t="s">
        <v>84</v>
      </c>
      <c r="C11" s="2">
        <f>SUM(C9:C10)</f>
        <v>4982230.6614357382</v>
      </c>
      <c r="D11" s="35" t="s">
        <v>31</v>
      </c>
      <c r="E11" s="5"/>
    </row>
    <row r="12" spans="1:5" ht="15" customHeight="1" x14ac:dyDescent="0.25">
      <c r="A12" s="5"/>
      <c r="B12" s="14" t="s">
        <v>85</v>
      </c>
      <c r="C12" s="30">
        <f>-C11*'8. Nøgletal'!C14</f>
        <v>-84697.921244407553</v>
      </c>
      <c r="D12" s="16" t="s">
        <v>31</v>
      </c>
      <c r="E12" s="5"/>
    </row>
    <row r="13" spans="1:5" ht="15" customHeight="1" x14ac:dyDescent="0.25">
      <c r="A13" s="5"/>
      <c r="B13" s="5"/>
      <c r="C13" s="5"/>
      <c r="D13" s="5"/>
      <c r="E13" s="5"/>
    </row>
    <row r="14" spans="1:5" ht="15" customHeight="1" x14ac:dyDescent="0.25">
      <c r="A14" s="5"/>
      <c r="B14" s="5"/>
      <c r="C14" s="5"/>
      <c r="D14" s="5"/>
      <c r="E14" s="5"/>
    </row>
  </sheetData>
  <sheetProtection algorithmName="SHA-512" hashValue="yN12Vio9RyzR26ZSAY+6JmlcXgrtBsQyxuRQhfIp8nV22n5NztI8S1KvVJ9FsgUEk/4AGSQNaU2SI9Kmx/PeAg==" saltValue="LGVF122KQCDPkgQ5XRcrT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45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27.75" customHeight="1" x14ac:dyDescent="0.25">
      <c r="A8" s="5"/>
      <c r="B8" s="116" t="s">
        <v>86</v>
      </c>
      <c r="C8" s="117"/>
      <c r="D8" s="118"/>
      <c r="E8" s="5"/>
    </row>
    <row r="9" spans="1:5" ht="15" customHeight="1" x14ac:dyDescent="0.25">
      <c r="A9" s="5"/>
      <c r="B9" s="67" t="s">
        <v>122</v>
      </c>
      <c r="C9" s="22">
        <f>'5.1.a. § 10-tillæg'!E9</f>
        <v>0</v>
      </c>
      <c r="D9" s="35" t="s">
        <v>31</v>
      </c>
      <c r="E9" s="5"/>
    </row>
    <row r="10" spans="1:5" ht="15" customHeight="1" x14ac:dyDescent="0.25">
      <c r="A10" s="5"/>
      <c r="B10" s="67" t="s">
        <v>123</v>
      </c>
      <c r="C10" s="22">
        <f>'5.1.a. § 10-tillæg'!E10</f>
        <v>0</v>
      </c>
      <c r="D10" s="35" t="s">
        <v>31</v>
      </c>
      <c r="E10" s="5"/>
    </row>
    <row r="11" spans="1:5" ht="15" customHeight="1" x14ac:dyDescent="0.25">
      <c r="A11" s="5"/>
      <c r="B11" s="67" t="s">
        <v>124</v>
      </c>
      <c r="C11" s="22">
        <f>'5.1.a. § 10-tillæg'!E11</f>
        <v>233.78555749999941</v>
      </c>
      <c r="D11" s="35" t="s">
        <v>31</v>
      </c>
      <c r="E11" s="5"/>
    </row>
    <row r="12" spans="1:5" ht="15" customHeight="1" x14ac:dyDescent="0.25">
      <c r="A12" s="5"/>
      <c r="B12" s="67" t="s">
        <v>133</v>
      </c>
      <c r="C12" s="68">
        <v>47624</v>
      </c>
      <c r="D12" s="35" t="s">
        <v>31</v>
      </c>
      <c r="E12" s="5"/>
    </row>
    <row r="13" spans="1:5" ht="15" customHeight="1" x14ac:dyDescent="0.25">
      <c r="A13" s="5"/>
      <c r="B13" s="69"/>
      <c r="C13" s="68"/>
      <c r="D13" s="35" t="s">
        <v>31</v>
      </c>
      <c r="E13" s="5"/>
    </row>
    <row r="14" spans="1:5" ht="15" customHeight="1" x14ac:dyDescent="0.25">
      <c r="A14" s="5"/>
      <c r="B14" s="69"/>
      <c r="C14" s="68"/>
      <c r="D14" s="35" t="s">
        <v>31</v>
      </c>
      <c r="E14" s="5"/>
    </row>
    <row r="15" spans="1:5" ht="15" customHeight="1" x14ac:dyDescent="0.25">
      <c r="A15" s="5"/>
      <c r="B15" s="69"/>
      <c r="C15" s="68"/>
      <c r="D15" s="35" t="s">
        <v>31</v>
      </c>
      <c r="E15" s="5"/>
    </row>
    <row r="16" spans="1:5" ht="15" customHeight="1" x14ac:dyDescent="0.25">
      <c r="A16" s="5"/>
      <c r="B16" s="69"/>
      <c r="C16" s="68"/>
      <c r="D16" s="35" t="s">
        <v>31</v>
      </c>
      <c r="E16" s="5"/>
    </row>
    <row r="17" spans="1:5" ht="15" customHeight="1" x14ac:dyDescent="0.25">
      <c r="A17" s="5"/>
      <c r="B17" s="69"/>
      <c r="C17" s="68"/>
      <c r="D17" s="35" t="s">
        <v>31</v>
      </c>
      <c r="E17" s="5"/>
    </row>
    <row r="18" spans="1:5" ht="15" customHeight="1" x14ac:dyDescent="0.25">
      <c r="A18" s="5"/>
      <c r="B18" s="69"/>
      <c r="C18" s="68"/>
      <c r="D18" s="35" t="s">
        <v>31</v>
      </c>
      <c r="E18" s="5"/>
    </row>
    <row r="19" spans="1:5" ht="15" customHeight="1" x14ac:dyDescent="0.25">
      <c r="A19" s="5"/>
      <c r="B19" s="69"/>
      <c r="C19" s="68"/>
      <c r="D19" s="35" t="s">
        <v>31</v>
      </c>
      <c r="E19" s="5"/>
    </row>
    <row r="20" spans="1:5" ht="15" customHeight="1" x14ac:dyDescent="0.25">
      <c r="A20" s="5"/>
      <c r="B20" s="14" t="s">
        <v>46</v>
      </c>
      <c r="C20" s="70">
        <f>SUM(C9:C19)</f>
        <v>47857.785557499999</v>
      </c>
      <c r="D20" s="71" t="s">
        <v>31</v>
      </c>
      <c r="E20" s="5"/>
    </row>
    <row r="21" spans="1:5" ht="15" customHeight="1" x14ac:dyDescent="0.25">
      <c r="A21" s="5"/>
      <c r="B21" s="72"/>
      <c r="C21" s="73"/>
      <c r="D21" s="73"/>
      <c r="E21" s="5"/>
    </row>
    <row r="22" spans="1:5" ht="15" customHeight="1" x14ac:dyDescent="0.25">
      <c r="A22" s="5"/>
      <c r="B22" s="113" t="s">
        <v>38</v>
      </c>
      <c r="C22" s="114"/>
      <c r="D22" s="115"/>
      <c r="E22" s="5"/>
    </row>
    <row r="23" spans="1:5" ht="15" customHeight="1" x14ac:dyDescent="0.25">
      <c r="A23" s="5"/>
      <c r="B23" s="64" t="s">
        <v>47</v>
      </c>
      <c r="C23" s="22">
        <v>0</v>
      </c>
      <c r="D23" s="35" t="s">
        <v>31</v>
      </c>
      <c r="E23" s="5"/>
    </row>
    <row r="24" spans="1:5" ht="15" customHeight="1" x14ac:dyDescent="0.25">
      <c r="A24" s="5"/>
      <c r="B24" s="64" t="s">
        <v>48</v>
      </c>
      <c r="C24" s="22">
        <v>0</v>
      </c>
      <c r="D24" s="35" t="s">
        <v>31</v>
      </c>
      <c r="E24" s="5"/>
    </row>
    <row r="25" spans="1:5" ht="15" customHeight="1" x14ac:dyDescent="0.25">
      <c r="A25" s="5"/>
      <c r="B25" s="14" t="s">
        <v>46</v>
      </c>
      <c r="C25" s="70">
        <f>SUM(C23:C24)</f>
        <v>0</v>
      </c>
      <c r="D25" s="71" t="s">
        <v>31</v>
      </c>
      <c r="E25" s="5"/>
    </row>
    <row r="26" spans="1:5" ht="15" customHeight="1" x14ac:dyDescent="0.25">
      <c r="A26" s="5"/>
      <c r="B26" s="5"/>
      <c r="C26" s="5"/>
      <c r="D26" s="5"/>
      <c r="E26" s="5"/>
    </row>
    <row r="27" spans="1:5" ht="15" customHeight="1" x14ac:dyDescent="0.25">
      <c r="A27" s="5"/>
      <c r="B27" s="5"/>
      <c r="C27" s="5"/>
      <c r="D27" s="5"/>
      <c r="E27" s="5"/>
    </row>
  </sheetData>
  <sheetProtection algorithmName="SHA-512" hashValue="50cQW3WFZtojwJ6fJf0xdTF4G0I7ushxNyFlcRL+9YHivKpiAvsTyhS/e0XgxSBKA1QKiI3nrEQMAMLxufwXqQ==" saltValue="E4prAS7uHuY8FPnSb2ac1w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9.5" customHeight="1" x14ac:dyDescent="0.25">
      <c r="A3" s="5"/>
      <c r="B3" s="107" t="s">
        <v>87</v>
      </c>
      <c r="C3" s="107"/>
      <c r="D3" s="107"/>
      <c r="E3" s="107"/>
      <c r="F3" s="107"/>
      <c r="G3" s="5"/>
    </row>
    <row r="4" spans="1:7" ht="19.5" customHeight="1" x14ac:dyDescent="0.25">
      <c r="A4" s="5"/>
      <c r="B4" s="107"/>
      <c r="C4" s="107"/>
      <c r="D4" s="107"/>
      <c r="E4" s="107"/>
      <c r="F4" s="107"/>
      <c r="G4" s="5"/>
    </row>
    <row r="5" spans="1:7" ht="19.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51.75" customHeight="1" x14ac:dyDescent="0.25">
      <c r="A8" s="5"/>
      <c r="B8" s="74" t="s">
        <v>110</v>
      </c>
      <c r="C8" s="75" t="s">
        <v>88</v>
      </c>
      <c r="D8" s="76" t="s">
        <v>89</v>
      </c>
      <c r="E8" s="76" t="s">
        <v>90</v>
      </c>
      <c r="F8" s="16"/>
      <c r="G8" s="5"/>
    </row>
    <row r="9" spans="1:7" ht="15" customHeight="1" x14ac:dyDescent="0.25">
      <c r="A9" s="5"/>
      <c r="B9" s="67" t="s">
        <v>122</v>
      </c>
      <c r="C9" s="22">
        <v>663418.79318396002</v>
      </c>
      <c r="D9" s="22">
        <v>359604</v>
      </c>
      <c r="E9" s="22">
        <f>MAX(D9-C9,0)</f>
        <v>0</v>
      </c>
      <c r="F9" s="35" t="s">
        <v>31</v>
      </c>
      <c r="G9" s="5"/>
    </row>
    <row r="10" spans="1:7" ht="15" customHeight="1" x14ac:dyDescent="0.25">
      <c r="A10" s="5"/>
      <c r="B10" s="67" t="s">
        <v>123</v>
      </c>
      <c r="C10" s="22">
        <v>3047.1484492</v>
      </c>
      <c r="D10" s="22">
        <v>2931</v>
      </c>
      <c r="E10" s="22">
        <f t="shared" ref="E10:E19" si="0">MAX(D10-C10,0)</f>
        <v>0</v>
      </c>
      <c r="F10" s="35" t="s">
        <v>31</v>
      </c>
      <c r="G10" s="5"/>
    </row>
    <row r="11" spans="1:7" ht="15" customHeight="1" x14ac:dyDescent="0.25">
      <c r="A11" s="5"/>
      <c r="B11" s="67" t="s">
        <v>124</v>
      </c>
      <c r="C11" s="22">
        <v>9380.2144425000006</v>
      </c>
      <c r="D11" s="22">
        <v>9614</v>
      </c>
      <c r="E11" s="22">
        <f t="shared" si="0"/>
        <v>233.78555749999941</v>
      </c>
      <c r="F11" s="35" t="s">
        <v>31</v>
      </c>
      <c r="G11" s="5"/>
    </row>
    <row r="12" spans="1:7" ht="15" hidden="1" customHeight="1" x14ac:dyDescent="0.25">
      <c r="A12" s="5"/>
      <c r="B12" s="67"/>
      <c r="C12" s="22"/>
      <c r="D12" s="22"/>
      <c r="E12" s="22">
        <f t="shared" si="0"/>
        <v>0</v>
      </c>
      <c r="F12" s="35" t="s">
        <v>31</v>
      </c>
      <c r="G12" s="5"/>
    </row>
    <row r="13" spans="1:7" ht="15" hidden="1" customHeight="1" x14ac:dyDescent="0.25">
      <c r="A13" s="5"/>
      <c r="B13" s="69"/>
      <c r="C13" s="22"/>
      <c r="D13" s="22"/>
      <c r="E13" s="22">
        <f t="shared" si="0"/>
        <v>0</v>
      </c>
      <c r="F13" s="35" t="s">
        <v>31</v>
      </c>
      <c r="G13" s="5"/>
    </row>
    <row r="14" spans="1:7" ht="15" hidden="1" customHeight="1" x14ac:dyDescent="0.25">
      <c r="A14" s="5"/>
      <c r="B14" s="69"/>
      <c r="C14" s="22"/>
      <c r="D14" s="22"/>
      <c r="E14" s="22">
        <f t="shared" si="0"/>
        <v>0</v>
      </c>
      <c r="F14" s="35" t="s">
        <v>31</v>
      </c>
      <c r="G14" s="5"/>
    </row>
    <row r="15" spans="1:7" ht="15" hidden="1" customHeight="1" x14ac:dyDescent="0.25">
      <c r="A15" s="5"/>
      <c r="B15" s="69"/>
      <c r="C15" s="22"/>
      <c r="D15" s="22"/>
      <c r="E15" s="22">
        <f t="shared" si="0"/>
        <v>0</v>
      </c>
      <c r="F15" s="35" t="s">
        <v>31</v>
      </c>
      <c r="G15" s="5"/>
    </row>
    <row r="16" spans="1:7" ht="15" hidden="1" customHeight="1" x14ac:dyDescent="0.25">
      <c r="A16" s="5"/>
      <c r="B16" s="69"/>
      <c r="C16" s="22"/>
      <c r="D16" s="22"/>
      <c r="E16" s="22">
        <f t="shared" si="0"/>
        <v>0</v>
      </c>
      <c r="F16" s="35" t="s">
        <v>31</v>
      </c>
      <c r="G16" s="5"/>
    </row>
    <row r="17" spans="1:7" ht="15" hidden="1" customHeight="1" x14ac:dyDescent="0.25">
      <c r="A17" s="5"/>
      <c r="B17" s="69"/>
      <c r="C17" s="22"/>
      <c r="D17" s="22"/>
      <c r="E17" s="22">
        <f t="shared" si="0"/>
        <v>0</v>
      </c>
      <c r="F17" s="35" t="s">
        <v>31</v>
      </c>
      <c r="G17" s="5"/>
    </row>
    <row r="18" spans="1:7" ht="15" hidden="1" customHeight="1" x14ac:dyDescent="0.25">
      <c r="A18" s="5"/>
      <c r="B18" s="69"/>
      <c r="C18" s="22"/>
      <c r="D18" s="22"/>
      <c r="E18" s="22">
        <f t="shared" si="0"/>
        <v>0</v>
      </c>
      <c r="F18" s="35" t="s">
        <v>31</v>
      </c>
      <c r="G18" s="5"/>
    </row>
    <row r="19" spans="1:7" ht="15" hidden="1" customHeight="1" x14ac:dyDescent="0.25">
      <c r="A19" s="5"/>
      <c r="B19" s="69"/>
      <c r="C19" s="22"/>
      <c r="D19" s="22"/>
      <c r="E19" s="22">
        <f t="shared" si="0"/>
        <v>0</v>
      </c>
      <c r="F19" s="35" t="s">
        <v>31</v>
      </c>
      <c r="G19" s="5"/>
    </row>
    <row r="20" spans="1:7" ht="15" customHeight="1" x14ac:dyDescent="0.25">
      <c r="A20" s="5"/>
      <c r="B20" s="14"/>
      <c r="C20" s="70"/>
      <c r="D20" s="70"/>
      <c r="E20" s="70"/>
      <c r="F20" s="71"/>
      <c r="G20" s="5"/>
    </row>
    <row r="21" spans="1:7" ht="39.75" customHeight="1" x14ac:dyDescent="0.25">
      <c r="A21" s="5"/>
      <c r="B21" s="108" t="s">
        <v>91</v>
      </c>
      <c r="C21" s="109"/>
      <c r="D21" s="109"/>
      <c r="E21" s="109"/>
      <c r="F21" s="110"/>
      <c r="G21" s="5"/>
    </row>
    <row r="22" spans="1:7" ht="15" customHeight="1" x14ac:dyDescent="0.25">
      <c r="A22" s="5"/>
      <c r="B22" s="77"/>
      <c r="C22" s="73"/>
      <c r="D22" s="73"/>
      <c r="E22" s="73"/>
      <c r="F22" s="73"/>
      <c r="G22" s="5"/>
    </row>
    <row r="23" spans="1:7" ht="15" customHeight="1" x14ac:dyDescent="0.25">
      <c r="A23" s="5"/>
      <c r="B23" s="77"/>
      <c r="C23" s="73"/>
      <c r="D23" s="73"/>
      <c r="E23" s="73"/>
      <c r="F23" s="73"/>
      <c r="G23" s="5"/>
    </row>
  </sheetData>
  <sheetProtection algorithmName="SHA-512" hashValue="Sf0+I1vNRvyORZp7PnnJnbhh+9kt3rs1EWbFFCu12sZfB7RFZWl31dQAANpTbuNfGprR/KF1kzNlayGaW03RKA==" saltValue="E7DsSnZ7eD+PnFB67Ye3og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49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4" t="s">
        <v>32</v>
      </c>
      <c r="C8" s="15"/>
      <c r="D8" s="15"/>
      <c r="E8" s="15"/>
      <c r="F8" s="16"/>
      <c r="G8" s="5"/>
    </row>
    <row r="9" spans="1:7" ht="15" customHeight="1" x14ac:dyDescent="0.25">
      <c r="A9" s="5"/>
      <c r="B9" s="78" t="s">
        <v>50</v>
      </c>
      <c r="C9" s="24" t="s">
        <v>51</v>
      </c>
      <c r="D9" s="79"/>
      <c r="E9" s="24" t="s">
        <v>52</v>
      </c>
      <c r="F9" s="80"/>
      <c r="G9" s="5"/>
    </row>
    <row r="10" spans="1:7" ht="15" customHeight="1" x14ac:dyDescent="0.25">
      <c r="A10" s="5"/>
      <c r="B10" s="81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1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1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81"/>
      <c r="C13" s="22"/>
      <c r="D13" s="35" t="s">
        <v>31</v>
      </c>
      <c r="E13" s="22"/>
      <c r="F13" s="35" t="s">
        <v>31</v>
      </c>
      <c r="G13" s="5"/>
    </row>
    <row r="14" spans="1:7" ht="15" customHeight="1" x14ac:dyDescent="0.25">
      <c r="A14" s="5"/>
      <c r="B14" s="81"/>
      <c r="C14" s="22"/>
      <c r="D14" s="35" t="s">
        <v>31</v>
      </c>
      <c r="E14" s="22"/>
      <c r="F14" s="35" t="s">
        <v>31</v>
      </c>
      <c r="G14" s="5"/>
    </row>
    <row r="15" spans="1:7" ht="15" customHeight="1" x14ac:dyDescent="0.25">
      <c r="A15" s="5"/>
      <c r="B15" s="81"/>
      <c r="C15" s="22"/>
      <c r="D15" s="35" t="s">
        <v>31</v>
      </c>
      <c r="E15" s="22"/>
      <c r="F15" s="35" t="s">
        <v>31</v>
      </c>
      <c r="G15" s="5"/>
    </row>
    <row r="16" spans="1:7" ht="15" customHeight="1" x14ac:dyDescent="0.25">
      <c r="A16" s="5"/>
      <c r="B16" s="81"/>
      <c r="C16" s="22"/>
      <c r="D16" s="35" t="s">
        <v>31</v>
      </c>
      <c r="E16" s="22"/>
      <c r="F16" s="35" t="s">
        <v>31</v>
      </c>
      <c r="G16" s="5"/>
    </row>
    <row r="17" spans="1:7" ht="15" customHeight="1" x14ac:dyDescent="0.25">
      <c r="A17" s="5"/>
      <c r="B17" s="81"/>
      <c r="C17" s="22"/>
      <c r="D17" s="35" t="s">
        <v>31</v>
      </c>
      <c r="E17" s="22"/>
      <c r="F17" s="35" t="s">
        <v>31</v>
      </c>
      <c r="G17" s="5"/>
    </row>
    <row r="18" spans="1:7" ht="15" customHeight="1" x14ac:dyDescent="0.25">
      <c r="A18" s="5"/>
      <c r="B18" s="14" t="s">
        <v>92</v>
      </c>
      <c r="C18" s="70">
        <f>SUM(C10:C17)</f>
        <v>0</v>
      </c>
      <c r="D18" s="71" t="s">
        <v>31</v>
      </c>
      <c r="E18" s="70">
        <f>SUM(E10:E17)</f>
        <v>0</v>
      </c>
      <c r="F18" s="71" t="s">
        <v>31</v>
      </c>
      <c r="G18" s="5"/>
    </row>
    <row r="19" spans="1:7" ht="15" customHeight="1" x14ac:dyDescent="0.25">
      <c r="A19" s="5"/>
      <c r="B19" s="81" t="s">
        <v>35</v>
      </c>
      <c r="C19" s="22">
        <f>-C18*'8. Nøgletal'!C14</f>
        <v>0</v>
      </c>
      <c r="D19" s="35" t="s">
        <v>31</v>
      </c>
      <c r="E19" s="22">
        <f>-E18*'8. Nøgletal'!C14</f>
        <v>0</v>
      </c>
      <c r="F19" s="35" t="s">
        <v>31</v>
      </c>
      <c r="G19" s="5"/>
    </row>
    <row r="20" spans="1:7" ht="15" customHeight="1" x14ac:dyDescent="0.25">
      <c r="A20" s="5"/>
      <c r="B20" s="81" t="s">
        <v>36</v>
      </c>
      <c r="C20" s="22">
        <f>SUM(C18:C19)*'8. Nøgletal'!C9</f>
        <v>0</v>
      </c>
      <c r="D20" s="35" t="s">
        <v>31</v>
      </c>
      <c r="E20" s="22">
        <f>SUM(E18:E19)*'8. Nøgletal'!C9</f>
        <v>0</v>
      </c>
      <c r="F20" s="35" t="s">
        <v>31</v>
      </c>
      <c r="G20" s="5"/>
    </row>
    <row r="21" spans="1:7" ht="26.25" customHeight="1" x14ac:dyDescent="0.25">
      <c r="A21" s="5"/>
      <c r="B21" s="74" t="s">
        <v>93</v>
      </c>
      <c r="C21" s="70">
        <f>SUM(C18:C20)</f>
        <v>0</v>
      </c>
      <c r="D21" s="71" t="s">
        <v>31</v>
      </c>
      <c r="E21" s="70">
        <f>SUM(E18:E20)</f>
        <v>0</v>
      </c>
      <c r="F21" s="71" t="s">
        <v>31</v>
      </c>
      <c r="G21" s="5"/>
    </row>
    <row r="22" spans="1:7" ht="15" customHeight="1" x14ac:dyDescent="0.25">
      <c r="A22" s="5"/>
      <c r="B22" s="5"/>
      <c r="C22" s="5"/>
      <c r="D22" s="5"/>
      <c r="E22" s="5"/>
      <c r="F22" s="5"/>
      <c r="G22" s="5"/>
    </row>
    <row r="23" spans="1:7" ht="15" customHeight="1" x14ac:dyDescent="0.25">
      <c r="A23" s="5"/>
      <c r="B23" s="5"/>
      <c r="C23" s="5"/>
      <c r="D23" s="5"/>
      <c r="E23" s="5"/>
      <c r="F23" s="5"/>
      <c r="G23" s="5"/>
    </row>
  </sheetData>
  <sheetProtection algorithmName="SHA-512" hashValue="7gSOnK0zDG8lTqnDlTbxu5FriY2QAiFWnHRfMAVqiIDzGF/yktpOiyDO8iHIpideqyNgkTqR6/NLe97g9X65Xg==" saltValue="Cl0L1DmIn4ecMqsgisgEmQ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53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18</v>
      </c>
      <c r="C8" s="114"/>
      <c r="D8" s="114"/>
      <c r="E8" s="114"/>
      <c r="F8" s="115"/>
      <c r="G8" s="5"/>
    </row>
    <row r="9" spans="1:7" ht="15" customHeight="1" x14ac:dyDescent="0.25">
      <c r="A9" s="5"/>
      <c r="B9" s="78" t="s">
        <v>50</v>
      </c>
      <c r="C9" s="24" t="s">
        <v>51</v>
      </c>
      <c r="D9" s="79"/>
      <c r="E9" s="24" t="s">
        <v>52</v>
      </c>
      <c r="F9" s="80"/>
      <c r="G9" s="5"/>
    </row>
    <row r="10" spans="1:7" ht="15" customHeight="1" x14ac:dyDescent="0.25">
      <c r="A10" s="5"/>
      <c r="B10" s="81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1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1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14" t="s">
        <v>94</v>
      </c>
      <c r="C13" s="70">
        <f>SUM(C10:C12)</f>
        <v>0</v>
      </c>
      <c r="D13" s="71" t="s">
        <v>31</v>
      </c>
      <c r="E13" s="70">
        <f>SUM(E10:E12)</f>
        <v>0</v>
      </c>
      <c r="F13" s="71" t="s">
        <v>31</v>
      </c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  <row r="15" spans="1:7" ht="15" customHeight="1" x14ac:dyDescent="0.25">
      <c r="A15" s="5"/>
      <c r="B15" s="82"/>
      <c r="C15" s="82"/>
      <c r="D15" s="82"/>
      <c r="E15" s="82"/>
      <c r="F15" s="82"/>
      <c r="G15" s="5"/>
    </row>
  </sheetData>
  <sheetProtection algorithmName="SHA-512" hashValue="/oe3xgbqSzmBFsc8Cr8aCZWgExGADH1UNSmDqVHTuuply9Lmlm/N6jbohIAnyDPdTOslx2gebfogF/uwhhaX4g==" saltValue="CmPabY+wNkcamCg/Z+Sydg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2026-08-19T12:57:53Z</dcterms:modified>
</cp:coreProperties>
</file>