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Gladsaxe AS (S029)\ØR2027\"/>
    </mc:Choice>
  </mc:AlternateContent>
  <xr:revisionPtr revIDLastSave="0" documentId="13_ncr:1_{6C8EDC2C-D354-4369-BB7B-B5E98BF891CC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tillæg'!$A$1:$G$26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tillæg'!$A$1:$G$26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tillæg'!$B$8:$F$24</definedName>
    <definedName name="VarigeTillæg_Tabel_KS">'5.2. Varige tillæg'!$B$22</definedName>
    <definedName name="VarigeTillæg_Tabel_SletSmå">'5.2. Varige tillæg'!$B$21:$F$21</definedName>
    <definedName name="VarigeTillæg_Tabel_Værdi">'5.2. Varige tillæg'!$B$20</definedName>
    <definedName name="VarigeTillæg_Tabel_Værdi_korr">'5.2. Varige tillæg'!$B$24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C13" i="3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20" i="9"/>
  <c r="E21" i="9" s="1"/>
  <c r="C20" i="9"/>
  <c r="C22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2" i="3" l="1"/>
  <c r="C16" i="12"/>
  <c r="C20" i="3" s="1"/>
  <c r="C12" i="11"/>
  <c r="C19" i="3" s="1"/>
  <c r="C9" i="7"/>
  <c r="C20" i="7" s="1"/>
  <c r="C11" i="4" s="1"/>
  <c r="C12" i="4" s="1"/>
  <c r="C15" i="4" s="1"/>
  <c r="C19" i="4" s="1"/>
  <c r="C24" i="4" s="1"/>
  <c r="C21" i="9"/>
  <c r="C23" i="9" s="1"/>
  <c r="C24" i="9" s="1"/>
  <c r="E22" i="9"/>
  <c r="E23" i="9" s="1"/>
  <c r="E24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<sst xmlns="http://schemas.openxmlformats.org/spreadsheetml/2006/main" count="344" uniqueCount="161">
  <si>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</si>
  <si>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</si>
  <si>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</si>
  <si>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</si>
  <si>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</si>
  <si>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</si>
  <si>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</si>
  <si>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</si>
  <si>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</si>
  <si>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</si>
  <si>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</si>
  <si>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</si>
  <si>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</si>
  <si>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</si>
  <si>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</si>
  <si>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</si>
  <si>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</si>
  <si>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</si>
  <si>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</si>
  <si>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</si>
  <si>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</si>
  <si>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</si>
  <si>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</si>
  <si>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</si>
  <si>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</si>
  <si>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</si>
  <si>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</si>
  <si>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</si>
  <si>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</si>
  <si>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</si>
  <si>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</si>
  <si>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</si>
  <si>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</si>
  <si>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</si>
  <si>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</si>
  <si>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</si>
  <si>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</si>
  <si>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</si>
  <si>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</si>
  <si>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</si>
  <si>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</si>
  <si>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</si>
  <si>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</si>
  <si>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</si>
  <si>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</si>
  <si>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</si>
  <si>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</si>
  <si>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</si>
  <si>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</si>
  <si>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</si>
  <si>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</si>
  <si>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</si>
  <si>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</si>
  <si>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</si>
  <si>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</si>
  <si>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</si>
  <si>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</si>
  <si>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</si>
  <si>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</si>
  <si>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</si>
  <si>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</si>
  <si>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</si>
  <si>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</si>
  <si>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</si>
  <si>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</si>
  <si>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</si>
  <si>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</si>
  <si>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</si>
  <si>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</si>
  <si>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</si>
  <si>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</si>
  <si>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</si>
  <si>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</si>
  <si>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</si>
  <si>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</si>
  <si>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</si>
  <si>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</si>
  <si>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</si>
  <si>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</si>
  <si>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</si>
  <si>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</si>
  <si>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</si>
  <si>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</si>
  <si>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</si>
  <si>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</si>
  <si>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</si>
  <si>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</si>
  <si>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</si>
  <si>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</si>
  <si>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</si>
  <si>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</si>
  <si>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</si>
  <si>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</si>
  <si>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</si>
  <si>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</si>
  <si>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</si>
  <si>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</si>
  <si>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</si>
  <si>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</si>
  <si>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</si>
  <si>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</si>
  <si>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</si>
  <si>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</si>
  <si>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</si>
  <si>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</si>
  <si>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</si>
  <si>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</si>
  <si>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</si>
  <si>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</si>
  <si>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</si>
  <si>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</si>
  <si>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</si>
  <si>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</si>
  <si>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</si>
  <si>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</si>
  <si>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</si>
  <si>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</si>
  <si>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</si>
  <si>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</si>
  <si>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</si>
  <si>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</si>
  <si>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</si>
  <si>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</si>
  <si>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</si>
  <si>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</si>
  <si>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</si>
  <si>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</si>
  <si>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</si>
  <si>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</si>
  <si>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</si>
  <si>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</si>
  <si>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</si>
  <si>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</si>
  <si>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</si>
  <si>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</si>
  <si>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</si>
  <si>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</si>
  <si>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</si>
  <si>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</si>
  <si>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</si>
  <si>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</si>
  <si>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</si>
  <si>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</si>
  <si>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</si>
  <si>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</si>
  <si>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</si>
  <si>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</si>
  <si>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</si>
  <si>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Harrestrup Å</t>
  </si>
  <si>
    <t>Ignition</t>
  </si>
  <si>
    <t>KP82 pumpestation ifm Letbanen</t>
  </si>
  <si>
    <t>Regnvandsstik separering</t>
  </si>
  <si>
    <t>Renter 2024</t>
  </si>
  <si>
    <t>Strømpeforing</t>
  </si>
  <si>
    <t>Nybrovej 356 pst</t>
  </si>
  <si>
    <t>Stiketablering</t>
  </si>
  <si>
    <t>Energiledelse</t>
  </si>
  <si>
    <t xml:space="preserve">CSRD og bæredygtighed </t>
  </si>
  <si>
    <t xml:space="preserve">Periodevise driftsomkostninger 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</si>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</sst>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xeNVanCvC6ufv5ge8g4KVI+D0/oufh1pidz6CyJTp85L/ODZELHG8GQpGJgT56CikpU62OHBN8ObZfztXW+W1g==" saltValue="cJEKGYlc9zqabY3b5LZ8Fw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72253939.721791908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tillæg'!C24+'5.2. Varige tillæg'!E24</f>
        <v>985411.14753407822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-1131816.3531391239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-388896.94708433584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2072668.625747063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73791306.194849595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-1003958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72787348.194849595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eM2rmeviNS0SONTEfniBlhIez/MSFBuRDWga95e8D0z+iteoLHciGMryUX/+ZoC4vthu5le/5ONtopb9poj1MA==" saltValue="R+m+42x3YaaHNs3Q54X+C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71.855468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107859064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1128381.1508860115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tillæg'!C20+'5.2. Varige tillæg'!E20+'5.3. Engangstillæg'!C13+'5.3. Engangstillæg'!E13</f>
        <v>5078773.7377040405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114066218.88859005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116305437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-2239218.1114099473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-6317806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-8557024.1114099473</v>
      </c>
      <c r="D19" s="27" t="s">
        <v>31</v>
      </c>
      <c r="E19" s="11"/>
    </row>
    <row r="20" spans="1:5" ht="28.5" customHeight="1" x14ac:dyDescent="0.25">
      <c r="A20" s="11"/>
      <c r="B20" s="49" t="s">
        <v>159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100*-6317806/(101452010+1738375)</f>
        <v>-6.1224754612554264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-7.501803947554099</v>
      </c>
      <c r="D24" s="46" t="s">
        <v>144</v>
      </c>
      <c r="E24" s="11"/>
    </row>
    <row r="25" spans="1:5" ht="56.25" customHeight="1" x14ac:dyDescent="0.25">
      <c r="A25" s="11"/>
      <c r="B25" s="49" t="s">
        <v>146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xJwQP7UsS5Su4YoAsZYDuB0dI8gCPCzI0zDArwiBAj1jibo/YKpQP7Ei5k869gVm4Q6y3A9DxP17OGbcakMx3A==" saltValue="63RU1b3/u/qQUOw/DnqUR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70588115.511296272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1128381.1508860115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-1108282.6752100682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-383760.95772554382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2029486.6925452286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72253939.721791908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262580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138344.08780193242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160</v>
      </c>
      <c r="C23" s="75">
        <v>72654863.809593841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+5oev1i4We+rrR8VrmjH1XqFGwTEaNhnDbyMKLY7zaL+47hy6qr3kCxPtcie9AMJRmkP///OPx7YTb8NbXN73w==" saltValue="uHvt/I7vlx20cmxSBK0JM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19742582.470190603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-394851.64940381207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tillæg'!C20)*(1+'8. Nøgletal'!C9)*(1-'8. Nøgletal'!C19)+'5.6 Anlægsprojekter'!C12-'6. Bortfald'!C12+'7. Tilknyttet virksomhed'!C12</f>
        <v>97116.533429999996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19444847.354216792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-388896.94708433584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62304694.895057514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tillæg'!E20)*(1+'8. Nøgletal'!C9)*(1-'8. Nøgletal'!C14)+'5.6 Anlægsprojekter'!E12-'6. Bortfald'!E12+'7. Tilknyttet virksomhed'!E12</f>
        <v>903792.9622999999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63208487.857357517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-388896.94708433584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XtT1rWsad71ZqWLmqEq9dXsrTIjVfDpAF3z63IeRpqMMOrW8ewPPDUP9k0K3SQ5DUzYkZUxV+MGiPohq9Ib1Yw==" saltValue="S+51cOaFTPfojGFA69vRj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8610.4018326200021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3289452.3358714208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147</v>
      </c>
      <c r="C12" s="95">
        <v>46389</v>
      </c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3344451.7377040409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rnQPERLmGItIqPBLHKzlwc0bK6gROcJGSKOktEcUV5SiyPBeN1h2W6vF6itEGyw6c9D3zI+IvP6HAQ0SA2I9Iw==" saltValue="vRwZZmdjvPY/tNRCSnsec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125526.59816738</v>
      </c>
      <c r="D9" s="33">
        <v>134137</v>
      </c>
      <c r="E9" s="33">
        <f>MAX(D9-C9,0)</f>
        <v>8610.4018326200021</v>
      </c>
      <c r="F9" s="46" t="s">
        <v>31</v>
      </c>
      <c r="G9" s="11"/>
    </row>
    <row r="10" spans="1:7" ht="39.950000000000003" customHeight="1" x14ac:dyDescent="0.25">
      <c r="A10" s="11"/>
      <c r="B10" s="94" t="s">
        <v>138</v>
      </c>
      <c r="C10" s="33">
        <v>35130758.664128579</v>
      </c>
      <c r="D10" s="33">
        <v>38420211</v>
      </c>
      <c r="E10" s="33">
        <f t="shared" ref="E10:E19" si="0">MAX(D10-C10,0)</f>
        <v>3289452.3358714208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535363.51660202001</v>
      </c>
      <c r="D11" s="33">
        <v>332890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QeAVG9zJKYwtZqHrUfiw4YWwRceJGsI9NxurU7aZ8p5cRev+5To6L5tFZdtBhWKPKQ1krySF0EFyG4gUFVGrxw==" saltValue="sXX1DrTyZNO4Qw3SafUmm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148</v>
      </c>
      <c r="C10" s="33">
        <v>80439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9" t="s">
        <v>149</v>
      </c>
      <c r="C11" s="33">
        <v>0</v>
      </c>
      <c r="D11" s="46" t="s">
        <v>31</v>
      </c>
      <c r="E11" s="33">
        <v>51599</v>
      </c>
      <c r="F11" s="46" t="s">
        <v>31</v>
      </c>
      <c r="G11" s="11"/>
    </row>
    <row r="12" spans="1:7" ht="15" customHeight="1" x14ac:dyDescent="0.25">
      <c r="A12" s="11"/>
      <c r="B12" s="109" t="s">
        <v>150</v>
      </c>
      <c r="C12" s="33">
        <v>0</v>
      </c>
      <c r="D12" s="46" t="s">
        <v>31</v>
      </c>
      <c r="E12" s="33">
        <v>25700</v>
      </c>
      <c r="F12" s="46" t="s">
        <v>31</v>
      </c>
      <c r="G12" s="11"/>
    </row>
    <row r="13" spans="1:7" ht="15" customHeight="1" x14ac:dyDescent="0.25">
      <c r="A13" s="11"/>
      <c r="B13" s="109" t="s">
        <v>151</v>
      </c>
      <c r="C13" s="33">
        <v>0</v>
      </c>
      <c r="D13" s="46" t="s">
        <v>31</v>
      </c>
      <c r="E13" s="33">
        <v>9694</v>
      </c>
      <c r="F13" s="46" t="s">
        <v>31</v>
      </c>
      <c r="G13" s="11"/>
    </row>
    <row r="14" spans="1:7" ht="15" customHeight="1" x14ac:dyDescent="0.25">
      <c r="A14" s="11"/>
      <c r="B14" s="109" t="s">
        <v>152</v>
      </c>
      <c r="C14" s="33">
        <v>0</v>
      </c>
      <c r="D14" s="46" t="s">
        <v>31</v>
      </c>
      <c r="E14" s="33">
        <v>141881</v>
      </c>
      <c r="F14" s="46" t="s">
        <v>31</v>
      </c>
      <c r="G14" s="11"/>
    </row>
    <row r="15" spans="1:7" ht="15" customHeight="1" x14ac:dyDescent="0.25">
      <c r="A15" s="11"/>
      <c r="B15" s="109" t="s">
        <v>153</v>
      </c>
      <c r="C15" s="33">
        <v>0</v>
      </c>
      <c r="D15" s="46" t="s">
        <v>31</v>
      </c>
      <c r="E15" s="33">
        <v>412854</v>
      </c>
      <c r="F15" s="46" t="s">
        <v>31</v>
      </c>
      <c r="G15" s="11"/>
    </row>
    <row r="16" spans="1:7" ht="15" customHeight="1" x14ac:dyDescent="0.25">
      <c r="A16" s="11"/>
      <c r="B16" s="109" t="s">
        <v>154</v>
      </c>
      <c r="C16" s="33">
        <v>0</v>
      </c>
      <c r="D16" s="46" t="s">
        <v>31</v>
      </c>
      <c r="E16" s="33">
        <v>215641</v>
      </c>
      <c r="F16" s="46" t="s">
        <v>31</v>
      </c>
      <c r="G16" s="11"/>
    </row>
    <row r="17" spans="1:7" ht="15" customHeight="1" x14ac:dyDescent="0.25">
      <c r="A17" s="11"/>
      <c r="B17" s="109" t="s">
        <v>152</v>
      </c>
      <c r="C17" s="33">
        <v>0</v>
      </c>
      <c r="D17" s="46" t="s">
        <v>31</v>
      </c>
      <c r="E17" s="33">
        <v>9504</v>
      </c>
      <c r="F17" s="46" t="s">
        <v>31</v>
      </c>
      <c r="G17" s="11"/>
    </row>
    <row r="18" spans="1:7" ht="15" customHeight="1" x14ac:dyDescent="0.25">
      <c r="A18" s="11"/>
      <c r="B18" s="109" t="s">
        <v>155</v>
      </c>
      <c r="C18" s="33">
        <v>0</v>
      </c>
      <c r="D18" s="46" t="s">
        <v>31</v>
      </c>
      <c r="E18" s="33">
        <v>11534</v>
      </c>
      <c r="F18" s="46" t="s">
        <v>31</v>
      </c>
      <c r="G18" s="11"/>
    </row>
    <row r="19" spans="1:7" ht="15" customHeight="1" x14ac:dyDescent="0.25">
      <c r="A19" s="11"/>
      <c r="B19" s="109" t="s">
        <v>158</v>
      </c>
      <c r="C19" s="33">
        <v>15876</v>
      </c>
      <c r="D19" s="46" t="s">
        <v>31</v>
      </c>
      <c r="E19" s="33">
        <v>0</v>
      </c>
      <c r="F19" s="46" t="s">
        <v>31</v>
      </c>
      <c r="G19" s="11"/>
    </row>
    <row r="20" spans="1:7" ht="15" customHeight="1" x14ac:dyDescent="0.25">
      <c r="A20" s="11"/>
      <c r="B20" s="25" t="s">
        <v>105</v>
      </c>
      <c r="C20" s="97">
        <f>SUM(C10:C19)</f>
        <v>96315</v>
      </c>
      <c r="D20" s="98" t="s">
        <v>31</v>
      </c>
      <c r="E20" s="97">
        <f>SUM(E10:E19)</f>
        <v>878407</v>
      </c>
      <c r="F20" s="98" t="s">
        <v>31</v>
      </c>
      <c r="G20" s="11"/>
    </row>
    <row r="21" spans="1:7" ht="15" customHeight="1" x14ac:dyDescent="0.25">
      <c r="A21" s="11"/>
      <c r="B21" s="109" t="s">
        <v>35</v>
      </c>
      <c r="C21" s="33">
        <f>-C20*'8. Nøgletal'!C23</f>
        <v>-1488.4196918551681</v>
      </c>
      <c r="D21" s="46" t="s">
        <v>31</v>
      </c>
      <c r="E21" s="33">
        <f>-E20*'8. Nøgletal'!C23</f>
        <v>-13574.607031754376</v>
      </c>
      <c r="F21" s="46" t="s">
        <v>31</v>
      </c>
      <c r="G21" s="11"/>
    </row>
    <row r="22" spans="1:7" ht="15" customHeight="1" x14ac:dyDescent="0.25">
      <c r="A22" s="11"/>
      <c r="B22" s="109" t="s">
        <v>36</v>
      </c>
      <c r="C22" s="33">
        <f>-C20*'8. Nøgletal'!C19</f>
        <v>-1926.3</v>
      </c>
      <c r="D22" s="46" t="s">
        <v>31</v>
      </c>
      <c r="E22" s="33">
        <f>-E20*'8. Nøgletal'!C14</f>
        <v>0</v>
      </c>
      <c r="F22" s="46" t="s">
        <v>31</v>
      </c>
      <c r="G22" s="11"/>
    </row>
    <row r="23" spans="1:7" ht="15" customHeight="1" x14ac:dyDescent="0.25">
      <c r="A23" s="11"/>
      <c r="B23" s="109" t="s">
        <v>37</v>
      </c>
      <c r="C23" s="33">
        <f>SUM(C20:C22)*'8. Nøgletal'!C9</f>
        <v>2684.8181009053851</v>
      </c>
      <c r="D23" s="46" t="s">
        <v>31</v>
      </c>
      <c r="E23" s="33">
        <f>SUM(E20:E22)*'8. Nøgletal'!C9</f>
        <v>24993.656156782297</v>
      </c>
      <c r="F23" s="46" t="s">
        <v>31</v>
      </c>
      <c r="G23" s="11"/>
    </row>
    <row r="24" spans="1:7" ht="26.25" customHeight="1" x14ac:dyDescent="0.25">
      <c r="A24" s="11"/>
      <c r="B24" s="102" t="s">
        <v>106</v>
      </c>
      <c r="C24" s="97">
        <f>SUM(C20:C23)</f>
        <v>95585.098409050202</v>
      </c>
      <c r="D24" s="98" t="s">
        <v>31</v>
      </c>
      <c r="E24" s="97">
        <f>SUM(E20:E23)</f>
        <v>889826.04912502796</v>
      </c>
      <c r="F24" s="98" t="s">
        <v>31</v>
      </c>
      <c r="G24" s="11"/>
    </row>
    <row r="25" spans="1:7" ht="15" customHeight="1" x14ac:dyDescent="0.25">
      <c r="A25" s="11"/>
      <c r="B25" s="11"/>
      <c r="C25" s="11"/>
      <c r="D25" s="11"/>
      <c r="E25" s="11"/>
      <c r="F25" s="11"/>
      <c r="G25" s="11"/>
    </row>
    <row r="26" spans="1:7" ht="15" customHeight="1" x14ac:dyDescent="0.25">
      <c r="A26" s="11"/>
      <c r="B26" s="11"/>
      <c r="C26" s="11"/>
      <c r="D26" s="11"/>
      <c r="E26" s="11"/>
      <c r="F26" s="11"/>
      <c r="G26" s="11"/>
    </row>
  </sheetData>
  <sheetProtection algorithmName="SHA-512" hashValue="LhVkWoNsXqfwH8yvaxr+jSyTj8AeUWrBMHRgzJm7p0z+j3TkOBe1rmB5p0nHd6+c6iYZZXZlxicbQIuehse4vA==" saltValue="KOW3iCRPlCWOhcw2C8Vep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157</v>
      </c>
      <c r="C10" s="33">
        <v>189064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9" t="s">
        <v>156</v>
      </c>
      <c r="C11" s="33">
        <v>94258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09" t="s">
        <v>158</v>
      </c>
      <c r="C12" s="33">
        <v>476278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759600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0"/>
      <c r="C15" s="110"/>
      <c r="D15" s="110"/>
      <c r="E15" s="110"/>
      <c r="F15" s="110"/>
      <c r="G15" s="11"/>
    </row>
  </sheetData>
  <sheetProtection algorithmName="SHA-512" hashValue="dmq2XYtQrZ0tbqeggTgHcISlUL95Rn9JedMxGRoD7YUrOM7xxKBr379LBr7z34F+se6zhQx8rvYtJ4THCwAV6g==" saltValue="mb+GX22lPIBOzVZkEvJ8z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1" t="s">
        <v>109</v>
      </c>
      <c r="C9" s="33">
        <v>0</v>
      </c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3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T7VBmYVzCcdm7Az2rSQr0P1xnXpmMA+AnKeqVYTILKvPG2ONZE2jyrTlwb42vcrlXoDz1ypl0lM7zydL6qedQ==" saltValue="Vrqra66P1db7aPrScZM99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112</v>
      </c>
      <c r="C9" s="115">
        <v>1003958</v>
      </c>
      <c r="D9" s="114" t="s">
        <v>31</v>
      </c>
      <c r="E9" s="11"/>
    </row>
    <row r="10" spans="1:5" ht="14.25" customHeight="1" x14ac:dyDescent="0.25">
      <c r="A10" s="11"/>
      <c r="B10" s="44" t="s">
        <v>113</v>
      </c>
      <c r="C10" s="29">
        <v>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-1003958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140</v>
      </c>
      <c r="C13" s="115"/>
      <c r="D13" s="114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-1003958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qUZCDAPfndpvrryByGDHGC/Ez/rPsioqUennAmADh55K8jSIf8ZO/9eLPIOKHQNzNzjTRihMU9gLY0yVUfLAeA==" saltValue="gKTWCoDfXy0pR+1sNkLdp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Tcl1b2SsJXyzjp+s2Cv01QdxY0qNVXQZfACZQJZR9lrzE8dkMoplpy4kTH7tQalk7UelikY1EsBQqX9xQo1pwQ==" saltValue="yvGCVfjzMS2/4/8crUY9+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dQKZMbWY5CkO07uGfeXp8i83IQTD1w7Cz5NBoNMoqiXmTk9iO0pZkd1/DFIbszuLhxrtQn68Uz8+aV39jbiPJA==" saltValue="MtZadNlYbnaX4ewlghrsG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75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133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134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118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tl5XTUZl03PNCnOi0B/p0IZID/K2r9ECBVAG370xtkPymLZgo+T8ViPEznAUT1XuuWT8CBfZVkpXUY3peku66A==" saltValue="xUMJ4IvloCikWu19/4MlB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77</v>
      </c>
      <c r="C9" s="4">
        <v>2.8899999999999999E-2</v>
      </c>
      <c r="D9" s="22"/>
    </row>
    <row r="10" spans="1:4" ht="15" customHeight="1" x14ac:dyDescent="0.25">
      <c r="A10" s="11"/>
      <c r="B10" s="130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0" t="s">
        <v>79</v>
      </c>
      <c r="C14" s="5">
        <v>0</v>
      </c>
      <c r="D14" s="22"/>
    </row>
    <row r="15" spans="1:4" ht="15" customHeight="1" x14ac:dyDescent="0.25">
      <c r="A15" s="11"/>
      <c r="B15" s="130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1.54536644536694E-2</v>
      </c>
      <c r="D23" s="22"/>
    </row>
    <row r="24" spans="1:4" ht="15" customHeight="1" x14ac:dyDescent="0.25">
      <c r="A24" s="11"/>
      <c r="B24" s="44" t="s">
        <v>121</v>
      </c>
      <c r="C24" s="8">
        <v>1.54536644536694E-2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UuwbZ+mj8ruPZo9i5Ep35j8rR+xFRfcjXO07o9Zkxpl+9hBMhNYVOj2BOdOmOLvwNo5HXCkcmQCNB5wzjWB49g==" saltValue="sdbZN/eMHz8XhQLAK1CtP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2026-09-30T10:29:51Z</dcterms:modified>
</cp:coreProperties>
</file>