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Kalundborg Spildevandsanlæg AS (S05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21" i="30" l="1"/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16" i="40" l="1"/>
  <c r="E12" i="40"/>
  <c r="C14" i="19" l="1"/>
  <c r="E28" i="32" l="1"/>
  <c r="E32" i="32" l="1"/>
  <c r="C30" i="2" s="1"/>
  <c r="E38" i="32"/>
  <c r="E20" i="32"/>
  <c r="E12" i="32"/>
  <c r="E16" i="27" l="1"/>
  <c r="E17" i="27" s="1"/>
  <c r="E27" i="11" l="1"/>
  <c r="E28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29" i="11" l="1"/>
  <c r="C10" i="37" s="1"/>
  <c r="C13" i="37" s="1"/>
  <c r="G29" i="11"/>
  <c r="C14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29" i="11"/>
  <c r="E10" i="37" s="1"/>
  <c r="E13" i="37" s="1"/>
  <c r="E14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<sst xmlns="http://schemas.openxmlformats.org/spreadsheetml/2006/main" count="745" uniqueCount="291">
  <si>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</si>
  <si>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</si>
  <si>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</si>
  <si>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</si>
  <si>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</si>
  <si>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</si>
  <si>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</si>
  <si>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</si>
  <si>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</si>
  <si>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</si>
  <si>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</si>
  <si>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</si>
  <si>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</si>
  <si>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</si>
  <si>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</si>
  <si>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</si>
  <si>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</si>
  <si>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</si>
  <si>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</si>
  <si>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</si>
  <si>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</si>
  <si>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</si>
  <si>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</si>
  <si>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</si>
  <si>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</si>
  <si>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</si>
  <si>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</si>
  <si>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</si>
  <si>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</si>
  <si>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</si>
  <si>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</si>
  <si>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</si>
  <si>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</si>
  <si>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</si>
  <si>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</si>
  <si>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</si>
  <si>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</si>
  <si>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</si>
  <si>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</si>
  <si>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</si>
  <si>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</si>
  <si>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</si>
  <si>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</si>
  <si>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</si>
  <si>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</si>
  <si>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</si>
  <si>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</si>
  <si>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</si>
  <si>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</si>
  <si>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</si>
  <si>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</si>
  <si>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</si>
  <si>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</si>
  <si>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</si>
  <si>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</si>
  <si>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</si>
  <si>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</si>
  <si>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</si>
  <si>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</si>
  <si>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</si>
  <si>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</si>
  <si>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</si>
  <si>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</si>
  <si>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</si>
  <si>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</si>
  <si>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</si>
  <si>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</si>
  <si>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</si>
  <si>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</si>
  <si>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</si>
  <si>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</si>
  <si>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</si>
  <si>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</si>
  <si>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</si>
  <si>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</si>
  <si>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</si>
  <si>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</si>
  <si>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</si>
  <si>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</si>
  <si>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</si>
  <si>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</si>
  <si>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</si>
  <si>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</si>
  <si>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</si>
  <si>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</si>
  <si>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</si>
  <si>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</si>
  <si>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</si>
  <si>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</si>
  <si>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</si>
  <si>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</si>
  <si>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</si>
  <si>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</si>
  <si>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</si>
  <si>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</si>
  <si>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</si>
  <si>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</si>
  <si>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</si>
  <si>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</si>
  <si>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</si>
  <si>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</si>
  <si>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</si>
  <si>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</si>
  <si>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</si>
  <si>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</si>
  <si>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</si>
  <si>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</si>
  <si>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</si>
  <si>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</si>
  <si>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</si>
  <si>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</si>
  <si>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</si>
  <si>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</si>
  <si>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</si>
  <si>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</si>
  <si>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</si>
  <si>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</si>
  <si>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</si>
  <si>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</si>
  <si>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</si>
  <si>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</si>
  <si>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</si>
  <si>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</si>
  <si>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</si>
  <si>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</si>
  <si>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</si>
  <si>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</si>
  <si>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</si>
  <si>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</si>
  <si>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</si>
  <si>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</si>
  <si>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</si>
  <si>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</si>
  <si>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</si>
  <si>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</si>
  <si>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</si>
  <si>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</si>
  <si>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</si>
  <si>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</si>
  <si>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</si>
  <si>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</si>
  <si>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</si>
  <si>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</si>
  <si>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</si>
  <si>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</si>
  <si>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</si>
  <si>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</si>
  <si>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</si>
  <si>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</si>
  <si>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</si>
  <si>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</si>
  <si>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</si>
  <si>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</si>
  <si>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</si>
  <si>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</si>
  <si>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</si>
  <si>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</si>
  <si>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</si>
  <si>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</si>
  <si>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</si>
  <si>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</si>
  <si>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</si>
  <si>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</si>
  <si>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</si>
  <si>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</si>
  <si>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</si>
  <si>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</si>
  <si>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</si>
  <si>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</si>
  <si>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</si>
  <si>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</si>
  <si>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</si>
  <si>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</si>
  <si>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</si>
  <si>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</si>
  <si>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</si>
  <si>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</si>
  <si>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</si>
  <si>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</si>
  <si>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</si>
  <si>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</si>
  <si>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</si>
  <si>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</si>
  <si>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</si>
  <si>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</si>
  <si>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</si>
  <si>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</si>
  <si>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</si>
  <si>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</si>
  <si>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</si>
  <si>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</si>
  <si>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</si>
  <si>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</si>
  <si>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</si>
  <si>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</si>
  <si>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</si>
  <si>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</si>
  <si>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</si>
  <si>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</si>
  <si>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</si>
  <si>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</si>
  <si>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</si>
  <si>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</si>
  <si>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</si>
  <si>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</si>
  <si>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</si>
  <si>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</si>
  <si>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</si>
  <si>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</si>
  <si>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</si>
  <si>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</si>
  <si>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</si>
  <si>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</si>
  <si>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</si>
  <si>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</si>
  <si>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</si>
  <si>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</si>
  <si>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</si>
  <si>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</si>
  <si>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</si>
  <si>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</si>
  <si>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</si>
  <si>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</si>
  <si>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</si>
  <si>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</si>
  <si>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</si>
  <si>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</si>
  <si>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</si>
  <si>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</si>
  <si>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</si>
  <si>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</si>
  <si>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</si>
  <si>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</si>
  <si>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</si>
  <si>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</si>
  <si>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</si>
  <si>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</si>
  <si>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</si>
  <si>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</si>
  <si>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</si>
  <si>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</si>
  <si>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</si>
  <si>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</si>
  <si>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</si>
  <si>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</si>
  <si>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</si>
  <si>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</si>
  <si>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</si>
  <si>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</si>
  <si>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</si>
  <si>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</si>
  <si>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</si>
  <si>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</si>
  <si>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</si>
  <si>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</si>
  <si>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</si>
  <si>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</si>
  <si>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</si>
  <si>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</si>
  <si>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</si>
  <si>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</si>
  <si>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</si>
  <si>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</si>
  <si>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</si>
  <si>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</si>
  <si>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</si>
  <si>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</si>
  <si>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</si>
  <si>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</si>
  <si>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tilknyttet virksomhed</t>
  </si>
  <si>
    <t>Ingen bortfald eller nedsættelse</t>
  </si>
  <si>
    <t>Ledningsnet ≤ Ø 200 mm</t>
  </si>
  <si>
    <t>75</t>
  </si>
  <si>
    <t>Pumpestationer i underjordiske bygværker (&lt;50 m2), Konstruktioner</t>
  </si>
  <si>
    <t>50</t>
  </si>
  <si>
    <t>Pumpestationer i underjordiske bygværker (&lt;50 m2), Mek/El</t>
  </si>
  <si>
    <t>20</t>
  </si>
  <si>
    <t>Pumpestationer i underjordiske bygværker (&lt;50 m2), SRO</t>
  </si>
  <si>
    <t>10</t>
  </si>
  <si>
    <t>Pumpestationer m. overbygning (&lt; 20 m2), Mek/EL</t>
  </si>
  <si>
    <t>Ø 200 mm &lt; Ledningsnet ≤ Ø 500 mm</t>
  </si>
  <si>
    <t>Ø 500 mm &lt; Ledningsnet ≤ Ø 800 mm</t>
  </si>
  <si>
    <t>Brønde</t>
  </si>
  <si>
    <t>Arbejdsplads</t>
  </si>
  <si>
    <t>5</t>
  </si>
  <si>
    <t>Værksteder, garager</t>
  </si>
  <si>
    <t>Udvidelse af forsyningsområde</t>
  </si>
  <si>
    <t>Ingen tillæg</t>
  </si>
  <si>
    <t>Oprensning af bassiner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</si>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</sst>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72216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154740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607506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4700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839162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859762.45367208007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9" t="s">
        <v>178</v>
      </c>
      <c r="C18" s="90"/>
      <c r="D18" s="91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9"/>
      <c r="C23" s="90"/>
      <c r="D23" s="9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9" t="s">
        <v>146</v>
      </c>
      <c r="C26" s="90"/>
      <c r="D26" s="91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9"/>
      <c r="C31" s="90"/>
      <c r="D31" s="9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64774526.178892955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65744023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-969496.82110704482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67974857.298039511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65247822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2727035.2980395108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68469427.137562931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63107514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5361913.1375629306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-484748.41055352241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289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290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271</v>
      </c>
      <c r="C10" s="112" t="s">
        <v>272</v>
      </c>
      <c r="D10" s="9">
        <v>381892</v>
      </c>
      <c r="E10" s="9">
        <f>IFERROR(D10/C10,0)</f>
        <v>5091.8933333333334</v>
      </c>
      <c r="F10" s="9">
        <v>0</v>
      </c>
      <c r="G10" s="9">
        <v>0</v>
      </c>
      <c r="H10" s="14" t="s">
        <v>3</v>
      </c>
      <c r="I10" s="1"/>
    </row>
    <row r="11" spans="1:9" ht="39" x14ac:dyDescent="0.25">
      <c r="A11" s="1"/>
      <c r="B11" s="56" t="s">
        <v>273</v>
      </c>
      <c r="C11" s="112" t="s">
        <v>274</v>
      </c>
      <c r="D11" s="9">
        <v>83112.84</v>
      </c>
      <c r="E11" s="9">
        <f t="shared" ref="E11:E26" si="0">IFERROR(D11/C11,0)</f>
        <v>1662.2567999999999</v>
      </c>
      <c r="F11" s="9">
        <v>0</v>
      </c>
      <c r="G11" s="9">
        <v>0</v>
      </c>
      <c r="H11" s="14" t="s">
        <v>3</v>
      </c>
      <c r="I11" s="1"/>
    </row>
    <row r="12" spans="1:9" ht="39" x14ac:dyDescent="0.25">
      <c r="A12" s="1"/>
      <c r="B12" s="56" t="s">
        <v>275</v>
      </c>
      <c r="C12" s="112" t="s">
        <v>276</v>
      </c>
      <c r="D12" s="9">
        <v>196442.46</v>
      </c>
      <c r="E12" s="9">
        <f t="shared" si="0"/>
        <v>9822.1229999999996</v>
      </c>
      <c r="F12" s="9">
        <v>0</v>
      </c>
      <c r="G12" s="9">
        <v>0</v>
      </c>
      <c r="H12" s="14" t="s">
        <v>3</v>
      </c>
      <c r="I12" s="1"/>
    </row>
    <row r="13" spans="1:9" ht="39" x14ac:dyDescent="0.25">
      <c r="A13" s="1"/>
      <c r="B13" s="56" t="s">
        <v>277</v>
      </c>
      <c r="C13" s="112" t="s">
        <v>278</v>
      </c>
      <c r="D13" s="9">
        <v>106309.7</v>
      </c>
      <c r="E13" s="9">
        <f t="shared" si="0"/>
        <v>10630.97</v>
      </c>
      <c r="F13" s="9">
        <v>0</v>
      </c>
      <c r="G13" s="9">
        <v>0</v>
      </c>
      <c r="H13" s="14" t="s">
        <v>3</v>
      </c>
      <c r="I13" s="1"/>
    </row>
    <row r="14" spans="1:9" ht="39" x14ac:dyDescent="0.25">
      <c r="A14" s="1"/>
      <c r="B14" s="56" t="s">
        <v>279</v>
      </c>
      <c r="C14" s="112" t="s">
        <v>276</v>
      </c>
      <c r="D14" s="9">
        <v>69205.899999999994</v>
      </c>
      <c r="E14" s="9">
        <f t="shared" si="0"/>
        <v>3460.2949999999996</v>
      </c>
      <c r="F14" s="9">
        <v>0</v>
      </c>
      <c r="G14" s="9">
        <v>0</v>
      </c>
      <c r="H14" s="14" t="s">
        <v>3</v>
      </c>
      <c r="I14" s="1"/>
    </row>
    <row r="15" spans="1:9" ht="39" x14ac:dyDescent="0.25">
      <c r="A15" s="1"/>
      <c r="B15" s="56" t="s">
        <v>273</v>
      </c>
      <c r="C15" s="112" t="s">
        <v>274</v>
      </c>
      <c r="D15" s="9">
        <v>42847.360000000001</v>
      </c>
      <c r="E15" s="9">
        <f t="shared" si="0"/>
        <v>856.94720000000007</v>
      </c>
      <c r="F15" s="9">
        <v>0</v>
      </c>
      <c r="G15" s="9">
        <v>0</v>
      </c>
      <c r="H15" s="14" t="s">
        <v>3</v>
      </c>
      <c r="I15" s="1"/>
    </row>
    <row r="16" spans="1:9" ht="39" x14ac:dyDescent="0.25">
      <c r="A16" s="1"/>
      <c r="B16" s="56" t="s">
        <v>275</v>
      </c>
      <c r="C16" s="112" t="s">
        <v>276</v>
      </c>
      <c r="D16" s="9">
        <v>418790.2</v>
      </c>
      <c r="E16" s="9">
        <f t="shared" si="0"/>
        <v>20939.510000000002</v>
      </c>
      <c r="F16" s="9">
        <v>0</v>
      </c>
      <c r="G16" s="9">
        <v>0</v>
      </c>
      <c r="H16" s="14" t="s">
        <v>3</v>
      </c>
      <c r="I16" s="1"/>
    </row>
    <row r="17" spans="1:9" ht="39" x14ac:dyDescent="0.25">
      <c r="A17" s="1"/>
      <c r="B17" s="56" t="s">
        <v>277</v>
      </c>
      <c r="C17" s="112" t="s">
        <v>278</v>
      </c>
      <c r="D17" s="9">
        <v>18276.09</v>
      </c>
      <c r="E17" s="9">
        <f t="shared" si="0"/>
        <v>1827.6089999999999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56" t="s">
        <v>271</v>
      </c>
      <c r="C18" s="112" t="s">
        <v>272</v>
      </c>
      <c r="D18" s="9">
        <v>205640.04</v>
      </c>
      <c r="E18" s="9">
        <f t="shared" si="0"/>
        <v>2741.8672000000001</v>
      </c>
      <c r="F18" s="9">
        <v>0</v>
      </c>
      <c r="G18" s="9">
        <v>0</v>
      </c>
      <c r="H18" s="14" t="s">
        <v>3</v>
      </c>
      <c r="I18" s="1"/>
    </row>
    <row r="19" spans="1:9" ht="26.25" x14ac:dyDescent="0.25">
      <c r="A19" s="1"/>
      <c r="B19" s="56" t="s">
        <v>280</v>
      </c>
      <c r="C19" s="112" t="s">
        <v>272</v>
      </c>
      <c r="D19" s="9">
        <v>343431.31</v>
      </c>
      <c r="E19" s="9">
        <f t="shared" si="0"/>
        <v>4579.0841333333337</v>
      </c>
      <c r="F19" s="9">
        <v>0</v>
      </c>
      <c r="G19" s="9">
        <v>0</v>
      </c>
      <c r="H19" s="14" t="s">
        <v>3</v>
      </c>
      <c r="I19" s="1"/>
    </row>
    <row r="20" spans="1:9" ht="26.25" x14ac:dyDescent="0.25">
      <c r="A20" s="1"/>
      <c r="B20" s="56" t="s">
        <v>281</v>
      </c>
      <c r="C20" s="112" t="s">
        <v>272</v>
      </c>
      <c r="D20" s="9">
        <v>4082977.6</v>
      </c>
      <c r="E20" s="9">
        <f t="shared" si="0"/>
        <v>54439.701333333338</v>
      </c>
      <c r="F20" s="9">
        <v>0</v>
      </c>
      <c r="G20" s="9">
        <v>0</v>
      </c>
      <c r="H20" s="14" t="s">
        <v>3</v>
      </c>
      <c r="I20" s="1"/>
    </row>
    <row r="21" spans="1:9" x14ac:dyDescent="0.25">
      <c r="A21" s="1"/>
      <c r="B21" s="56" t="s">
        <v>282</v>
      </c>
      <c r="C21" s="112" t="s">
        <v>272</v>
      </c>
      <c r="D21" s="9">
        <v>953785.48</v>
      </c>
      <c r="E21" s="9">
        <f t="shared" si="0"/>
        <v>12717.139733333333</v>
      </c>
      <c r="F21" s="9">
        <v>0</v>
      </c>
      <c r="G21" s="9">
        <v>0</v>
      </c>
      <c r="H21" s="14" t="s">
        <v>3</v>
      </c>
      <c r="I21" s="1"/>
    </row>
    <row r="22" spans="1:9" ht="26.25" x14ac:dyDescent="0.25">
      <c r="A22" s="1"/>
      <c r="B22" s="56" t="s">
        <v>281</v>
      </c>
      <c r="C22" s="112" t="s">
        <v>272</v>
      </c>
      <c r="D22" s="9">
        <v>1151111.6799999999</v>
      </c>
      <c r="E22" s="9">
        <f t="shared" si="0"/>
        <v>15348.155733333333</v>
      </c>
      <c r="F22" s="9">
        <v>0</v>
      </c>
      <c r="G22" s="9">
        <v>0</v>
      </c>
      <c r="H22" s="14" t="s">
        <v>3</v>
      </c>
      <c r="I22" s="1"/>
    </row>
    <row r="23" spans="1:9" ht="39" x14ac:dyDescent="0.25">
      <c r="A23" s="1"/>
      <c r="B23" s="56" t="s">
        <v>279</v>
      </c>
      <c r="C23" s="112" t="s">
        <v>276</v>
      </c>
      <c r="D23" s="9">
        <v>4567.84</v>
      </c>
      <c r="E23" s="9">
        <f t="shared" si="0"/>
        <v>228.392</v>
      </c>
      <c r="F23" s="9">
        <v>0</v>
      </c>
      <c r="G23" s="9">
        <v>0</v>
      </c>
      <c r="H23" s="14" t="s">
        <v>3</v>
      </c>
      <c r="I23" s="1"/>
    </row>
    <row r="24" spans="1:9" x14ac:dyDescent="0.25">
      <c r="A24" s="1"/>
      <c r="B24" s="56" t="s">
        <v>283</v>
      </c>
      <c r="C24" s="112" t="s">
        <v>284</v>
      </c>
      <c r="D24" s="9">
        <v>1864456.87</v>
      </c>
      <c r="E24" s="9">
        <f t="shared" si="0"/>
        <v>372891.37400000001</v>
      </c>
      <c r="F24" s="9">
        <v>0</v>
      </c>
      <c r="G24" s="9">
        <v>0</v>
      </c>
      <c r="H24" s="14" t="s">
        <v>3</v>
      </c>
      <c r="I24" s="1"/>
    </row>
    <row r="25" spans="1:9" ht="26.25" x14ac:dyDescent="0.25">
      <c r="A25" s="1"/>
      <c r="B25" s="56" t="s">
        <v>281</v>
      </c>
      <c r="C25" s="112" t="s">
        <v>272</v>
      </c>
      <c r="D25" s="9">
        <v>211898.4</v>
      </c>
      <c r="E25" s="9">
        <f t="shared" si="0"/>
        <v>2825.3119999999999</v>
      </c>
      <c r="F25" s="9">
        <v>0</v>
      </c>
      <c r="G25" s="9">
        <v>0</v>
      </c>
      <c r="H25" s="14" t="s">
        <v>3</v>
      </c>
      <c r="I25" s="1"/>
    </row>
    <row r="26" spans="1:9" x14ac:dyDescent="0.25">
      <c r="A26" s="1"/>
      <c r="B26" s="56" t="s">
        <v>271</v>
      </c>
      <c r="C26" s="112" t="s">
        <v>272</v>
      </c>
      <c r="D26" s="9">
        <v>485047.46</v>
      </c>
      <c r="E26" s="9">
        <f t="shared" si="0"/>
        <v>6467.2994666666673</v>
      </c>
      <c r="F26" s="9">
        <v>0</v>
      </c>
      <c r="G26" s="9">
        <v>0</v>
      </c>
      <c r="H26" s="14" t="s">
        <v>3</v>
      </c>
      <c r="I26" s="1"/>
    </row>
    <row r="27" spans="1:9" ht="26.25" x14ac:dyDescent="0.25">
      <c r="A27" s="1"/>
      <c r="B27" s="56" t="s">
        <v>280</v>
      </c>
      <c r="C27" s="112" t="s">
        <v>272</v>
      </c>
      <c r="D27" s="9">
        <v>485047.46</v>
      </c>
      <c r="E27" s="9">
        <f t="shared" ref="E27:E28" si="1">IFERROR(D27/C27,0)</f>
        <v>6467.2994666666673</v>
      </c>
      <c r="F27" s="9">
        <v>0</v>
      </c>
      <c r="G27" s="9">
        <v>0</v>
      </c>
      <c r="H27" s="14" t="s">
        <v>3</v>
      </c>
      <c r="I27" s="1"/>
    </row>
    <row r="28" spans="1:9" x14ac:dyDescent="0.25">
      <c r="A28" s="1"/>
      <c r="B28" s="56" t="s">
        <v>285</v>
      </c>
      <c r="C28" s="112" t="s">
        <v>272</v>
      </c>
      <c r="D28" s="9">
        <v>4348061.57</v>
      </c>
      <c r="E28" s="9">
        <f t="shared" si="1"/>
        <v>57974.154266666672</v>
      </c>
      <c r="F28" s="9">
        <v>0</v>
      </c>
      <c r="G28" s="9">
        <v>0</v>
      </c>
      <c r="H28" s="14" t="s">
        <v>3</v>
      </c>
      <c r="I28" s="1"/>
    </row>
    <row r="29" spans="1:9" x14ac:dyDescent="0.25">
      <c r="A29" s="1"/>
      <c r="B29" s="89" t="s">
        <v>238</v>
      </c>
      <c r="C29" s="90"/>
      <c r="D29" s="91"/>
      <c r="E29" s="12">
        <f>SUM(E10:E28)</f>
        <v>590971.38366666657</v>
      </c>
      <c r="F29" s="12">
        <f t="shared" ref="F29:G29" si="2">SUM(F10:F28)</f>
        <v>0</v>
      </c>
      <c r="G29" s="12">
        <f t="shared" si="2"/>
        <v>0</v>
      </c>
      <c r="H29" s="13" t="s">
        <v>3</v>
      </c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29:D29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Anlægsprojekter'!F29</f>
        <v>0</v>
      </c>
      <c r="D10" s="14" t="s">
        <v>3</v>
      </c>
      <c r="E10" s="9">
        <f>SUM('Fane 9. Anlægsprojekter'!E29,'Fane 9. Anlægsprojekter'!G29)</f>
        <v>590971.38366666657</v>
      </c>
      <c r="F10" s="14" t="s">
        <v>3</v>
      </c>
      <c r="G10" s="1"/>
    </row>
    <row r="11" spans="1:7" x14ac:dyDescent="0.25">
      <c r="A11" s="1"/>
      <c r="B11" s="113" t="s">
        <v>286</v>
      </c>
      <c r="C11" s="22">
        <v>38690</v>
      </c>
      <c r="D11" s="14" t="s">
        <v>3</v>
      </c>
      <c r="E11" s="9">
        <v>104237</v>
      </c>
      <c r="F11" s="14" t="s">
        <v>3</v>
      </c>
      <c r="G11" s="1"/>
    </row>
    <row r="12" spans="1:7" x14ac:dyDescent="0.25">
      <c r="A12" s="1"/>
      <c r="B12" s="25" t="s">
        <v>288</v>
      </c>
      <c r="C12" s="22">
        <v>160765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38" t="s">
        <v>50</v>
      </c>
      <c r="C13" s="12">
        <f>SUM(C10:C12)</f>
        <v>199455</v>
      </c>
      <c r="D13" s="13" t="s">
        <v>3</v>
      </c>
      <c r="E13" s="12">
        <f>SUM(E10:E12)</f>
        <v>695208.38366666657</v>
      </c>
      <c r="F13" s="13" t="s">
        <v>3</v>
      </c>
      <c r="G13" s="1"/>
    </row>
    <row r="14" spans="1:7" x14ac:dyDescent="0.25">
      <c r="A14" s="1"/>
      <c r="B14" s="38" t="s">
        <v>219</v>
      </c>
      <c r="C14" s="12">
        <f>C13*(1+'Fane 14. Nøgletal'!C13)</f>
        <v>201888.351</v>
      </c>
      <c r="D14" s="13" t="s">
        <v>3</v>
      </c>
      <c r="E14" s="12">
        <f>E13*(1+'Fane 14. Nøgletal'!C13)</f>
        <v>703689.92594739993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288</v>
      </c>
      <c r="C10" s="22">
        <v>1607648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1607648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-4210.4309445462886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-32152.959999999999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1609857.8235176187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287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287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287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qf16/JRdRxGP9R0G6TEFuDQ1BMyieZKDOQfJ4yfU8TNQq9xvXaL5vmp6cPP95Wrwhed/Wq4syJip+yJSGk8DpQ==" saltValue="7nGKnHkSJcCYsvUG+VQ7O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65720608.803307205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tillæg'!C14</f>
        <v>201888.351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tillæg'!E14</f>
        <v>703689.92594739993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1305744.0484039101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-177913.7628055962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-311351.40309656679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-1495058.5755480721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65947607.387208275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859762.45367208007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1609857.8235176187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1609857.8235176187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-484748.41055352241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67932479.253844455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65947607.387208275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804560.81012394105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-174823.96307749345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-308846.892410058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-1424354.2567360972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64844143.085108571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870251.55560687941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65714394.64071545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64844143.085108571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791098.54563832458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-171898.73182118818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-306362.52800751152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-1402083.7657548997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63754896.605163291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880868.62458528334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64635765.229748577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63754896.605163291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777809.73858299223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-169011.19133356799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-303898.14783221908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-1380161.485035439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62679635.519545048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891615.22180522385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63571250.741350271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65943965.514745511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152101.5111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290752.29325064999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1307820.3405861943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-177292.29632546243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-307477.76488775486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-1489260.7951619492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65720608.803307205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768332.69291988004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1515893.4463476255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1515893.4463476257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-484748.41055352241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67520086.532021195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FNJBlldOPQ0LeQJ0ThLrh4SzzbpT3W3418sduvNSAnLTIrwm9E2Q2oLeWswlutZtHJl8U03eS+9ch+IIl0aMeA==" saltValue="p8Wmu5uDVKWSXaDTS/82m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15039675.0832849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300793.50166569802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14996812.009297539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75094.205963921384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1266686.3147125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108765.66250000001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328947.16384947917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15111629.896405442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f>1883678.97223429-1707740*1.0169^2</f>
        <v>117729.61261289055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304587.19018036663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15218790.333519073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155097.91086867001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307477.76488775486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15363218.765946139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204351.3888822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311351.40309656679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15442344.6205029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308846.892410058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15318126.400375575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306362.52800751152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15194907.391610954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303898.14783221908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51122047.933218576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465210.63619228906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51543331.94972425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-227690.76428767131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908286.84898222738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51289483.037342303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759874.02653946984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914434.75379185216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52142280.279598691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296480.11342768779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1489260.7951619492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51953204.739942364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712274.94304395816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1495058.5755480721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51794700.244948991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1424354.2567360972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50984864.209269084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1402083.7657548997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50187690.364925057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1380161.485035439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0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1.0806561134100755E-3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2.6190005178660307E-3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2020-09-03T08:25:28Z</dcterms:modified>
</cp:coreProperties>
</file>