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Ærø Vand AS (V214)\ØR2027\"/>
    </mc:Choice>
  </mc:AlternateContent>
  <xr:revisionPtr revIDLastSave="0" documentId="13_ncr:1_{7CE68F25-8D9B-431E-AE2E-99FB75BD8BAF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state="hidden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6" i="12" l="1"/>
  <c r="C19" i="3" s="1"/>
  <c r="C13" i="3"/>
  <c r="C12" i="3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<sst xmlns="http://schemas.openxmlformats.org/spreadsheetml/2006/main" count="294" uniqueCount="132">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</sst>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99" t="s">
        <v>0</v>
      </c>
      <c r="D6" s="99"/>
      <c r="E6" s="6"/>
    </row>
    <row r="7" spans="1:5" ht="15" customHeight="1" x14ac:dyDescent="0.25">
      <c r="A7" s="5"/>
      <c r="B7" s="6"/>
      <c r="C7" s="99"/>
      <c r="D7" s="99"/>
      <c r="E7" s="6"/>
    </row>
    <row r="8" spans="1:5" ht="15.75" customHeight="1" x14ac:dyDescent="0.25">
      <c r="A8" s="5"/>
      <c r="B8" s="7"/>
      <c r="C8" s="100" t="s">
        <v>1</v>
      </c>
      <c r="D8" s="100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1" t="s">
        <v>2</v>
      </c>
      <c r="D11" s="101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2" t="s">
        <v>14</v>
      </c>
      <c r="D23" s="102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P1qW80NlGxGkoP//3JnQ+UrsVQ8FH6HKjN7d/JOE461E7+5pcsLJHkDCRMo+wXyjxqQWBQcEGXnk5N1ydUckAg==" saltValue="5HgueemXOd/jcItVPsPTMQ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94</v>
      </c>
      <c r="C8" s="114"/>
      <c r="D8" s="115"/>
      <c r="E8" s="5"/>
    </row>
    <row r="9" spans="1:5" ht="15" customHeight="1" x14ac:dyDescent="0.25">
      <c r="A9" s="5"/>
      <c r="B9" s="86" t="s">
        <v>95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96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cUDVeg9JNym2QdE4ACmD22/YACWy7MhQEKsOD8WVPCPOuhZe0Rk3l17b5Va2DREbhqXeKXB5z9urHRpZMmM3lQ==" saltValue="vAoTRQTz50ywurdpa+JYX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98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99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124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100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GgPB8mjUghA3umUOtpCb5WGYai55jDrKfW6IpEm5o0yGKzutE8/5KDq/i2HXFQurldmJ7FgxRfy0n9ByQUbW6w==" saltValue="DG+R/pFLDiiY3/o+lanBE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101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U3MEx3Pv8fYsHiNi16OSd5NGNnRs5Mjx9oLi0vkMB427RM1VXPb8LWdk8gdLMLwZQospjCXDEaDCWqwRh3uuzQ==" saltValue="8cSmVZsnNQucSHZwgzEk2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102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/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70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103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4NfTTTvcayRFjYkVEQKJW5F35b/4x9JPAhM4rAuOajOUPHsl2MpDzoidoZw/iJ5mlIfUtkTOZsYX1oHMjC+YUQ==" saltValue="30YTABC9u43Klwn9TeQ9U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71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72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116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117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104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z0KSzOWYfei3AFoWvZQJugePVnuKz21vEThyD16oSn0uhY7uFGm4UEW0niLy/4E6EKrH0PA8Vjnj9pUtyMd1EA==" saltValue="X+KqXWlTj+f69a+26byz4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73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74</v>
      </c>
      <c r="C9" s="3">
        <v>6.6299999999999998E-2</v>
      </c>
      <c r="D9" s="12"/>
    </row>
    <row r="10" spans="1:4" ht="15" customHeight="1" x14ac:dyDescent="0.25">
      <c r="A10" s="5"/>
      <c r="B10" s="97" t="s">
        <v>105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75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AMArgV80pU9n15y5IAwDRsV81t8So5ZpfDXuTlWy9sH+2GmlMVZsfCcS3oAiJkIXsgkFRB6Zvv5PsrOS+wBF7A==" saltValue="BhOoaiAMtenAclCBZt6sfA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4599849.868882196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-78197.447770997343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58329.316232334466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4579981.7373435339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74002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4653983.7373435339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wbOJCf/qy2jPUBtpjN5NH88OvdpHRjoVFPluy0uR06AbZKSxYjfVZC7txNVKO1Zy9q9n7K3OFZf6XjLL5+JpSw==" saltValue="mtYvWTNDYlUGYATs2cQTp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76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77</v>
      </c>
      <c r="C8" s="15"/>
      <c r="D8" s="16"/>
      <c r="E8" s="5"/>
    </row>
    <row r="9" spans="1:5" ht="15" customHeight="1" x14ac:dyDescent="0.25">
      <c r="A9" s="5"/>
      <c r="B9" s="33" t="s">
        <v>111</v>
      </c>
      <c r="C9" s="34">
        <v>5305867</v>
      </c>
      <c r="D9" s="35" t="s">
        <v>31</v>
      </c>
      <c r="E9" s="5"/>
    </row>
    <row r="10" spans="1:5" ht="15" customHeight="1" x14ac:dyDescent="0.25">
      <c r="A10" s="5"/>
      <c r="B10" s="33" t="s">
        <v>113</v>
      </c>
      <c r="C10" s="34">
        <f>'3. Omk. i ØR2026'!C10</f>
        <v>281407.17115459999</v>
      </c>
      <c r="D10" s="35" t="s">
        <v>31</v>
      </c>
      <c r="E10" s="5"/>
    </row>
    <row r="11" spans="1:5" ht="15" customHeight="1" x14ac:dyDescent="0.25">
      <c r="A11" s="5"/>
      <c r="B11" s="33" t="s">
        <v>114</v>
      </c>
      <c r="C11" s="36">
        <f>'5.1. § 10-tillæg'!C20+'5.2. Varige tillæg'!C18+'5.2. Varige tillæg'!E18+'5.3. Engangstillæg'!C13+'5.3. Engangstillæg'!E13</f>
        <v>790.51851184999998</v>
      </c>
      <c r="D11" s="35" t="s">
        <v>31</v>
      </c>
      <c r="E11" s="5"/>
    </row>
    <row r="12" spans="1:5" ht="15" customHeight="1" x14ac:dyDescent="0.25">
      <c r="A12" s="5"/>
      <c r="B12" s="24" t="s">
        <v>112</v>
      </c>
      <c r="C12" s="25">
        <f>C9+C10+C11</f>
        <v>5588064.68966645</v>
      </c>
      <c r="D12" s="26" t="s">
        <v>31</v>
      </c>
      <c r="E12" s="5"/>
    </row>
    <row r="13" spans="1:5" ht="15" customHeight="1" x14ac:dyDescent="0.25">
      <c r="A13" s="5"/>
      <c r="B13" s="33" t="s">
        <v>78</v>
      </c>
      <c r="C13" s="34">
        <v>5386435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115</v>
      </c>
      <c r="C15" s="30">
        <f>C12-C13</f>
        <v>201629.68966645002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79</v>
      </c>
      <c r="C17" s="15"/>
      <c r="D17" s="16"/>
      <c r="E17" s="5"/>
    </row>
    <row r="18" spans="1:5" ht="15" customHeight="1" x14ac:dyDescent="0.25">
      <c r="A18" s="5"/>
      <c r="B18" s="33" t="s">
        <v>110</v>
      </c>
      <c r="C18" s="34">
        <v>322697</v>
      </c>
      <c r="D18" s="35" t="s">
        <v>31</v>
      </c>
      <c r="E18" s="5"/>
    </row>
    <row r="19" spans="1:5" ht="15" customHeight="1" x14ac:dyDescent="0.25">
      <c r="A19" s="5"/>
      <c r="B19" s="14" t="s">
        <v>125</v>
      </c>
      <c r="C19" s="30">
        <f>C15+C18</f>
        <v>524326.68966645002</v>
      </c>
      <c r="D19" s="16" t="s">
        <v>31</v>
      </c>
      <c r="E19" s="5"/>
    </row>
    <row r="20" spans="1:5" ht="39.75" customHeight="1" x14ac:dyDescent="0.25">
      <c r="A20" s="5"/>
      <c r="B20" s="108" t="s">
        <v>126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127</v>
      </c>
      <c r="C22" s="15"/>
      <c r="D22" s="16"/>
      <c r="E22" s="5"/>
    </row>
    <row r="23" spans="1:5" ht="26.25" x14ac:dyDescent="0.25">
      <c r="A23" s="5"/>
      <c r="B23" s="38" t="s">
        <v>128</v>
      </c>
      <c r="C23" s="39">
        <f>100*322697/(4923902+268502)</f>
        <v>6.2147899123411818</v>
      </c>
      <c r="D23" s="35" t="s">
        <v>129</v>
      </c>
      <c r="E23" s="5"/>
    </row>
    <row r="24" spans="1:5" ht="26.25" x14ac:dyDescent="0.25">
      <c r="A24" s="5"/>
      <c r="B24" s="38" t="s">
        <v>130</v>
      </c>
      <c r="C24" s="39">
        <f>C19/C12*100</f>
        <v>9.3829745857460161</v>
      </c>
      <c r="D24" s="35" t="s">
        <v>129</v>
      </c>
      <c r="E24" s="5"/>
    </row>
    <row r="25" spans="1:5" ht="56.25" customHeight="1" x14ac:dyDescent="0.25">
      <c r="A25" s="5"/>
      <c r="B25" s="104" t="s">
        <v>131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6rp8ikoFo0EjubVKU51cqTGmV41Ho3Te97u3Nbl6SmH/ebm0Yh8UXDM2NrdFwo6ZUgx6+1uYM1rngJrpNvA4kw==" saltValue="XWDhs1sB35nFp4/X604J0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80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118</v>
      </c>
      <c r="C8" s="42"/>
      <c r="D8" s="43"/>
      <c r="E8" s="40"/>
    </row>
    <row r="9" spans="1:5" ht="15" customHeight="1" x14ac:dyDescent="0.25">
      <c r="A9" s="40"/>
      <c r="B9" s="44" t="s">
        <v>106</v>
      </c>
      <c r="C9" s="45">
        <v>4107038.5412676502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281407.17115459999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-74603.577111178252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286007.73357112403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4599849.868882196</v>
      </c>
      <c r="D16" s="53" t="s">
        <v>31</v>
      </c>
      <c r="E16" s="40"/>
    </row>
    <row r="17" spans="1:5" ht="15" customHeight="1" x14ac:dyDescent="0.25">
      <c r="A17" s="40"/>
      <c r="B17" s="54" t="s">
        <v>107</v>
      </c>
      <c r="C17" s="50">
        <v>132135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-62642.282663332764</v>
      </c>
      <c r="D19" s="59" t="s">
        <v>31</v>
      </c>
      <c r="E19" s="40"/>
    </row>
    <row r="20" spans="1:5" ht="15" customHeight="1" x14ac:dyDescent="0.25">
      <c r="A20" s="40"/>
      <c r="B20" s="44" t="s">
        <v>108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119</v>
      </c>
      <c r="C22" s="60">
        <v>4669342.5862188637</v>
      </c>
      <c r="D22" s="43" t="s">
        <v>31</v>
      </c>
      <c r="E22" s="40"/>
    </row>
    <row r="23" spans="1:5" ht="30" customHeight="1" x14ac:dyDescent="0.25">
      <c r="A23" s="40"/>
      <c r="B23" s="112" t="s">
        <v>120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D3zKUl+nxY75+hHrCzQju8hbnkloihUgkLg2rm9em3bU5daC0a8r8nSPTtZSDfrXS80N/x5RhphXbbKk1fOL6A==" saltValue="Uc1S+eINrmwGbR0UCCN+kg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81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4599849.868882196</v>
      </c>
      <c r="D9" s="35" t="s">
        <v>31</v>
      </c>
      <c r="E9" s="5"/>
    </row>
    <row r="10" spans="1:5" ht="15" customHeight="1" x14ac:dyDescent="0.25">
      <c r="A10" s="5"/>
      <c r="B10" s="65" t="s">
        <v>82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83</v>
      </c>
      <c r="C11" s="2">
        <f>SUM(C9:C10)</f>
        <v>4599849.868882196</v>
      </c>
      <c r="D11" s="35" t="s">
        <v>31</v>
      </c>
      <c r="E11" s="5"/>
    </row>
    <row r="12" spans="1:5" ht="15" customHeight="1" x14ac:dyDescent="0.25">
      <c r="A12" s="5"/>
      <c r="B12" s="14" t="s">
        <v>84</v>
      </c>
      <c r="C12" s="30">
        <f>-C11*'8. Nøgletal'!C14</f>
        <v>-78197.447770997343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0HtrM31RBCQsDrWEO0r2cWgMF5A9sGAhU0Hix8mjj16phHE43KI52qhOKFYiZwsLUzwHguL7oXN44lxnLkbJRQ==" saltValue="Knzef+HLd1iAoagZb+pVI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85</v>
      </c>
      <c r="C8" s="117"/>
      <c r="D8" s="118"/>
      <c r="E8" s="5"/>
    </row>
    <row r="9" spans="1:5" ht="15" customHeight="1" x14ac:dyDescent="0.25">
      <c r="A9" s="5"/>
      <c r="B9" s="67" t="s">
        <v>121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122</v>
      </c>
      <c r="C10" s="22">
        <f>'5.1.a. § 10-tillæg'!E10</f>
        <v>691.79455933999998</v>
      </c>
      <c r="D10" s="35" t="s">
        <v>31</v>
      </c>
      <c r="E10" s="5"/>
    </row>
    <row r="11" spans="1:5" ht="15" customHeight="1" x14ac:dyDescent="0.25">
      <c r="A11" s="5"/>
      <c r="B11" s="67" t="s">
        <v>123</v>
      </c>
      <c r="C11" s="22">
        <f>'5.1.a. § 10-tillæg'!E11</f>
        <v>98.723952510000004</v>
      </c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790.51851184999998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74002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74002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UUA/nvbsJt0JcjxAr7eCjnfCh+HjvoJ76RfM+cPS90lmcGdCD9lJsKKptKiyqfuIoPukVtiQ4vA4b7x4j230BA==" saltValue="RGfXxLkOG9dPbvhe2YV+z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86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109</v>
      </c>
      <c r="C8" s="78" t="s">
        <v>87</v>
      </c>
      <c r="D8" s="79" t="s">
        <v>88</v>
      </c>
      <c r="E8" s="79" t="s">
        <v>89</v>
      </c>
      <c r="F8" s="16"/>
      <c r="G8" s="5"/>
    </row>
    <row r="9" spans="1:7" ht="15" customHeight="1" x14ac:dyDescent="0.25">
      <c r="A9" s="5"/>
      <c r="B9" s="67" t="s">
        <v>121</v>
      </c>
      <c r="C9" s="22">
        <v>1038960.51062113</v>
      </c>
      <c r="D9" s="22">
        <v>820585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122</v>
      </c>
      <c r="C10" s="22">
        <v>3313.20544066</v>
      </c>
      <c r="D10" s="22">
        <v>4005</v>
      </c>
      <c r="E10" s="22">
        <f t="shared" ref="E10:E19" si="0">MAX(D10-C10,0)</f>
        <v>691.79455933999998</v>
      </c>
      <c r="F10" s="35" t="s">
        <v>31</v>
      </c>
      <c r="G10" s="5"/>
    </row>
    <row r="11" spans="1:7" ht="15" customHeight="1" x14ac:dyDescent="0.25">
      <c r="A11" s="5"/>
      <c r="B11" s="67" t="s">
        <v>123</v>
      </c>
      <c r="C11" s="22">
        <v>251.27604749</v>
      </c>
      <c r="D11" s="22">
        <v>350</v>
      </c>
      <c r="E11" s="22">
        <f t="shared" si="0"/>
        <v>98.723952510000004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90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ZFGfsHRELfttx6mjNSNuLFXCk3/aG9BiAf+81Ge3DndjqdrcmFedzi9bZMdVA9m8kbvWi2gIGJ1BnP5qk5Q0AQ==" saltValue="hqrit76QgNF7Dw2n1JrFa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91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92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s3XXSRPb26dSfPUg+6J8S0l8Xqq2TgRo3mrN0qSPGl57HDgqm/DGkMhP4sHIuNY8a1iqO4biZPobbvFbkcGRvw==" saltValue="70z5SrvAq3z0GlndSPuTK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93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zyQB33xd3lmLTwmwwGdQAnaNBwSmGxGQsQY/xrkZyeD4AJNdyicb8LKvdeO/NcwYpZcYLxxzKA5HJmhoUBP1RA==" saltValue="b+vdUQH/bfar+ndkGaCxA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2026-08-19T12:58:41Z</dcterms:modified>
</cp:coreProperties>
</file>