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erdo Vand AS (V206)\ØR2019\"/>
    </mc:Choice>
  </mc:AlternateContent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62913"/>
</workbook>
</file>

<file path=xl/calcChain.xml><?xml version="1.0" encoding="utf-8"?>
<calcChain xmlns="http://schemas.openxmlformats.org/spreadsheetml/2006/main"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F11" i="11"/>
  <c r="D10" i="20" s="1"/>
  <c r="G11" i="11"/>
  <c r="D23" i="7" l="1"/>
  <c r="F23" i="7" s="1"/>
  <c r="C11" i="2" s="1"/>
  <c r="D22" i="7"/>
  <c r="F22" i="7" s="1"/>
  <c r="C10" i="2" s="1"/>
  <c r="G11" i="27" l="1"/>
  <c r="D11" i="20" l="1"/>
  <c r="F11" i="21"/>
  <c r="F12" i="21" s="1"/>
  <c r="C15" i="2" s="1"/>
  <c r="D11" i="21"/>
  <c r="D12" i="21" s="1"/>
  <c r="C14" i="2" s="1"/>
  <c r="C9" i="2"/>
  <c r="E14" i="19"/>
  <c r="E15" i="19" s="1"/>
  <c r="C22" i="2" l="1"/>
  <c r="E22" i="2" s="1"/>
  <c r="C15" i="22"/>
  <c r="E15" i="22" s="1"/>
  <c r="C15" i="23"/>
  <c r="E15" i="23" s="1"/>
  <c r="C16" i="15"/>
  <c r="E16" i="15" s="1"/>
  <c r="G11" i="10" l="1"/>
  <c r="G13" i="10" s="1"/>
  <c r="C18" i="15" s="1"/>
  <c r="E18" i="15" s="1"/>
  <c r="D12" i="20" l="1"/>
  <c r="C12" i="2" s="1"/>
  <c r="C18" i="2" s="1"/>
  <c r="C12" i="15" l="1"/>
  <c r="C11" i="22" s="1"/>
  <c r="C11" i="23" s="1"/>
  <c r="E11" i="11" l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s="1"/>
  <c r="C14" i="15" l="1"/>
  <c r="E14" i="15" s="1"/>
  <c r="E21" i="15" s="1"/>
  <c r="C8" i="22" l="1"/>
  <c r="C9" i="22" s="1"/>
  <c r="C10" i="22" s="1"/>
  <c r="C13" i="22" l="1"/>
  <c r="E13" i="22" s="1"/>
  <c r="E16" i="22" l="1"/>
  <c r="C8" i="23"/>
  <c r="C9" i="23" l="1"/>
  <c r="C10" i="23" l="1"/>
  <c r="C13" i="23" s="1"/>
  <c r="E13" i="23" s="1"/>
  <c r="E16" i="23" s="1"/>
</calcChain>
</file>

<file path=xl/sharedStrings.xml><?xml version="1.0" encoding="utf-8"?>
<sst xmlns="http://schemas.openxmlformats.org/spreadsheetml/2006/main" count="308" uniqueCount="158">
  <si>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</si>
  <si>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</si>
  <si>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</si>
  <si>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</si>
  <si>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</si>
  <si>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</si>
  <si>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</si>
  <si>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</si>
  <si>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</si>
  <si>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</si>
  <si>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</si>
  <si>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</si>
  <si>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</si>
  <si>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</si>
  <si>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</si>
  <si>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</si>
  <si>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</si>
  <si>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</si>
  <si>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</si>
  <si>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</si>
  <si>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</si>
  <si>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</si>
  <si>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</si>
  <si>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</si>
  <si>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</si>
  <si>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</si>
  <si>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</si>
  <si>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</si>
  <si>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</si>
  <si>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</si>
  <si>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</si>
  <si>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</si>
  <si>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</si>
  <si>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</si>
  <si>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</si>
  <si>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</si>
  <si>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</si>
  <si>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</si>
  <si>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</si>
  <si>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</si>
  <si>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</si>
  <si>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</si>
  <si>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</si>
  <si>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</si>
  <si>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</si>
  <si>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</si>
  <si>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</si>
  <si>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</si>
  <si>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</si>
  <si>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</si>
  <si>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</si>
  <si>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</si>
  <si>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</si>
  <si>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</si>
  <si>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</si>
  <si>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</si>
  <si>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</si>
  <si>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</si>
  <si>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</si>
  <si>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</si>
  <si>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</si>
  <si>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</si>
  <si>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</si>
  <si>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</si>
  <si>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</si>
  <si>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</si>
  <si>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</si>
  <si>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</si>
  <si>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</si>
  <si>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</si>
  <si>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</si>
  <si>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</si>
  <si>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</si>
  <si>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</si>
  <si>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</si>
  <si>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</si>
  <si>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</si>
  <si>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</si>
  <si>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</si>
  <si>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</si>
  <si>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</si>
  <si>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</si>
  <si>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</si>
  <si>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</si>
  <si>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</si>
  <si>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</si>
  <si>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</si>
  <si>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</si>
  <si>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</si>
  <si>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</si>
  <si>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</si>
  <si>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</si>
  <si>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</si>
  <si>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</si>
  <si>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</si>
  <si>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</si>
  <si>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</si>
  <si>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</si>
  <si>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</si>
  <si>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</si>
  <si>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</si>
  <si>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</si>
  <si>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</si>
  <si>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</si>
  <si>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</si>
  <si>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</si>
  <si>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</si>
  <si>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</si>
  <si>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</si>
  <si>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</si>
  <si>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</si>
  <si>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</si>
  <si>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</si>
  <si>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</si>
  <si>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</si>
  <si>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</si>
  <si>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</si>
  <si>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</si>
  <si>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</si>
  <si>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</si>
  <si>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</si>
  <si>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</si>
  <si>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</si>
  <si>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</si>
  <si>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</si>
  <si>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</si>
  <si>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</si>
  <si>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</si>
  <si>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</si>
  <si>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</si>
  <si>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</si>
  <si>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</si>
  <si>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</si>
  <si>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</si>
  <si>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</si>
  <si>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</si>
  <si>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</si>
  <si>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</si>
  <si>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</si>
  <si>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</si>
  <si>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</si>
  <si>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</si>
  <si>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</si>
  <si>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</si>
  <si>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</si>
  <si>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</si>
  <si>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</si>
  <si>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</si>
  <si>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</si>
  <si>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</si>
  <si>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</si>
  <si>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Skatter og afgifter</t>
  </si>
  <si>
    <t>Ingen anlægsprojekter</t>
  </si>
  <si>
    <t>Ingen bortfald eller nedsættelse</t>
  </si>
  <si>
    <t>Afgift for ledningsført vand</t>
  </si>
  <si>
    <t>Tjenestemandspensioner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</si>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</sst>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8" t="s">
        <v>4</v>
      </c>
      <c r="E6" s="68"/>
      <c r="F6" s="68"/>
      <c r="G6" s="68"/>
      <c r="H6" s="3"/>
      <c r="I6" s="1"/>
    </row>
    <row r="7" spans="1:9" ht="15" customHeight="1" x14ac:dyDescent="0.45">
      <c r="A7" s="1"/>
      <c r="B7" s="1"/>
      <c r="C7" s="3"/>
      <c r="D7" s="68"/>
      <c r="E7" s="68"/>
      <c r="F7" s="68"/>
      <c r="G7" s="68"/>
      <c r="H7" s="3"/>
      <c r="I7" s="1"/>
    </row>
    <row r="8" spans="1:9" ht="15.75" x14ac:dyDescent="0.5">
      <c r="A8" s="1"/>
      <c r="B8" s="1"/>
      <c r="C8" s="4"/>
      <c r="D8" s="76" t="s">
        <v>137</v>
      </c>
      <c r="E8" s="76"/>
      <c r="F8" s="76"/>
      <c r="G8" s="7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5" t="s">
        <v>34</v>
      </c>
      <c r="E13" s="66"/>
      <c r="F13" s="66"/>
      <c r="G13" s="67"/>
      <c r="H13" s="1"/>
      <c r="I13" s="1"/>
    </row>
    <row r="14" spans="1:9" x14ac:dyDescent="0.45">
      <c r="A14" s="1"/>
      <c r="B14" s="1"/>
      <c r="C14" s="6" t="s">
        <v>33</v>
      </c>
      <c r="D14" s="65" t="s">
        <v>120</v>
      </c>
      <c r="E14" s="66"/>
      <c r="F14" s="66"/>
      <c r="G14" s="67"/>
      <c r="H14" s="1"/>
      <c r="I14" s="1"/>
    </row>
    <row r="15" spans="1:9" x14ac:dyDescent="0.45">
      <c r="A15" s="1"/>
      <c r="B15" s="1"/>
      <c r="C15" s="6" t="s">
        <v>119</v>
      </c>
      <c r="D15" s="65" t="s">
        <v>122</v>
      </c>
      <c r="E15" s="66"/>
      <c r="F15" s="66"/>
      <c r="G15" s="67"/>
      <c r="H15" s="1"/>
      <c r="I15" s="1"/>
    </row>
    <row r="16" spans="1:9" x14ac:dyDescent="0.45">
      <c r="A16" s="1"/>
      <c r="B16" s="1"/>
      <c r="C16" s="6" t="s">
        <v>121</v>
      </c>
      <c r="D16" s="65" t="s">
        <v>138</v>
      </c>
      <c r="E16" s="66"/>
      <c r="F16" s="66"/>
      <c r="G16" s="67"/>
      <c r="H16" s="1"/>
      <c r="I16" s="1"/>
    </row>
    <row r="17" spans="1:9" x14ac:dyDescent="0.45">
      <c r="A17" s="1"/>
      <c r="B17" s="1"/>
      <c r="C17" s="6" t="s">
        <v>7</v>
      </c>
      <c r="D17" s="77" t="s">
        <v>123</v>
      </c>
      <c r="E17" s="78"/>
      <c r="F17" s="78"/>
      <c r="G17" s="79"/>
      <c r="H17" s="1"/>
      <c r="I17" s="1"/>
    </row>
    <row r="18" spans="1:9" x14ac:dyDescent="0.45">
      <c r="A18" s="1"/>
      <c r="B18" s="1"/>
      <c r="C18" s="6" t="s">
        <v>8</v>
      </c>
      <c r="D18" s="77" t="s">
        <v>131</v>
      </c>
      <c r="E18" s="78"/>
      <c r="F18" s="78"/>
      <c r="G18" s="79"/>
      <c r="H18" s="1"/>
      <c r="I18" s="1"/>
    </row>
    <row r="19" spans="1:9" x14ac:dyDescent="0.45">
      <c r="A19" s="1"/>
      <c r="B19" s="1"/>
      <c r="C19" s="6" t="s">
        <v>9</v>
      </c>
      <c r="D19" s="77" t="s">
        <v>124</v>
      </c>
      <c r="E19" s="78"/>
      <c r="F19" s="78"/>
      <c r="G19" s="79"/>
      <c r="H19" s="1"/>
      <c r="I19" s="1"/>
    </row>
    <row r="20" spans="1:9" x14ac:dyDescent="0.45">
      <c r="A20" s="1"/>
      <c r="B20" s="1"/>
      <c r="C20" s="6" t="s">
        <v>10</v>
      </c>
      <c r="D20" s="80" t="s">
        <v>132</v>
      </c>
      <c r="E20" s="81"/>
      <c r="F20" s="81"/>
      <c r="G20" s="82"/>
      <c r="H20" s="1"/>
      <c r="I20" s="1"/>
    </row>
    <row r="21" spans="1:9" x14ac:dyDescent="0.45">
      <c r="A21" s="1"/>
      <c r="B21" s="1"/>
      <c r="C21" s="6" t="s">
        <v>11</v>
      </c>
      <c r="D21" s="80" t="s">
        <v>125</v>
      </c>
      <c r="E21" s="81"/>
      <c r="F21" s="81"/>
      <c r="G21" s="82"/>
      <c r="H21" s="1"/>
      <c r="I21" s="1"/>
    </row>
    <row r="22" spans="1:9" x14ac:dyDescent="0.45">
      <c r="A22" s="1"/>
      <c r="B22" s="1"/>
      <c r="C22" s="6" t="s">
        <v>12</v>
      </c>
      <c r="D22" s="69" t="s">
        <v>127</v>
      </c>
      <c r="E22" s="70"/>
      <c r="F22" s="70"/>
      <c r="G22" s="71"/>
      <c r="H22" s="1"/>
      <c r="I22" s="1"/>
    </row>
    <row r="23" spans="1:9" x14ac:dyDescent="0.45">
      <c r="A23" s="1"/>
      <c r="B23" s="1"/>
      <c r="C23" s="6" t="s">
        <v>13</v>
      </c>
      <c r="D23" s="72" t="s">
        <v>126</v>
      </c>
      <c r="E23" s="73"/>
      <c r="F23" s="73"/>
      <c r="G23" s="74"/>
      <c r="H23" s="1"/>
      <c r="I23" s="1"/>
    </row>
    <row r="24" spans="1:9" x14ac:dyDescent="0.45">
      <c r="A24" s="1"/>
      <c r="B24" s="1"/>
      <c r="C24" s="6" t="s">
        <v>27</v>
      </c>
      <c r="D24" s="72" t="s">
        <v>128</v>
      </c>
      <c r="E24" s="73"/>
      <c r="F24" s="73"/>
      <c r="G24" s="74"/>
      <c r="H24" s="1"/>
      <c r="I24" s="1"/>
    </row>
    <row r="25" spans="1:9" x14ac:dyDescent="0.45">
      <c r="A25" s="1"/>
      <c r="B25" s="1"/>
      <c r="C25" s="6" t="s">
        <v>31</v>
      </c>
      <c r="D25" s="72" t="s">
        <v>30</v>
      </c>
      <c r="E25" s="73"/>
      <c r="F25" s="73"/>
      <c r="G25" s="74"/>
      <c r="H25" s="1"/>
      <c r="I25" s="1"/>
    </row>
    <row r="26" spans="1:9" x14ac:dyDescent="0.45">
      <c r="A26" s="1"/>
      <c r="B26" s="1"/>
      <c r="C26" s="6" t="s">
        <v>32</v>
      </c>
      <c r="D26" s="83" t="s">
        <v>129</v>
      </c>
      <c r="E26" s="84"/>
      <c r="F26" s="84"/>
      <c r="G26" s="85"/>
      <c r="H26" s="1"/>
      <c r="I26" s="1"/>
    </row>
    <row r="27" spans="1:9" x14ac:dyDescent="0.45">
      <c r="A27" s="1"/>
      <c r="B27" s="1"/>
      <c r="C27" s="6" t="s">
        <v>130</v>
      </c>
      <c r="D27" s="83" t="s">
        <v>58</v>
      </c>
      <c r="E27" s="84"/>
      <c r="F27" s="84"/>
      <c r="G27" s="85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SfTRYWGjm+DzhfOKW7dBAj2I/bhcj57Kml+5KJzk3ypcaRhNsOFACexogJa1UkHdZd3Q/5Y/pB2ZnCbNZ63PJA==" saltValue="cphsXQBGpXZjXdmE0v5UrA==" spinCount="100000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4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45">
      <c r="A9" s="1"/>
      <c r="B9" s="90" t="s">
        <v>85</v>
      </c>
      <c r="C9" s="91"/>
      <c r="D9" s="91"/>
      <c r="E9" s="91"/>
      <c r="F9" s="92"/>
      <c r="G9" s="55">
        <v>230417.35080467997</v>
      </c>
      <c r="H9" s="22" t="s">
        <v>3</v>
      </c>
      <c r="I9" s="1"/>
    </row>
    <row r="10" spans="1:9" x14ac:dyDescent="0.45">
      <c r="A10" s="1"/>
      <c r="B10" s="90" t="s">
        <v>86</v>
      </c>
      <c r="C10" s="91"/>
      <c r="D10" s="91"/>
      <c r="E10" s="91"/>
      <c r="F10" s="92"/>
      <c r="G10" s="55">
        <f>G9/G17</f>
        <v>11520867.540233998</v>
      </c>
      <c r="H10" s="22" t="s">
        <v>3</v>
      </c>
      <c r="I10" s="1"/>
    </row>
    <row r="11" spans="1:9" x14ac:dyDescent="0.45">
      <c r="A11" s="1"/>
      <c r="B11" s="90" t="s">
        <v>87</v>
      </c>
      <c r="C11" s="91"/>
      <c r="D11" s="91"/>
      <c r="E11" s="91"/>
      <c r="F11" s="92"/>
      <c r="G11" s="55">
        <v>100328</v>
      </c>
      <c r="H11" s="22" t="s">
        <v>3</v>
      </c>
      <c r="I11" s="1"/>
    </row>
    <row r="12" spans="1:9" x14ac:dyDescent="0.45">
      <c r="A12" s="1"/>
      <c r="B12" s="90" t="s">
        <v>88</v>
      </c>
      <c r="C12" s="91"/>
      <c r="D12" s="91"/>
      <c r="E12" s="91"/>
      <c r="F12" s="92"/>
      <c r="G12" s="55">
        <f>G11/G19</f>
        <v>11025054.945054945</v>
      </c>
      <c r="H12" s="22" t="s">
        <v>3</v>
      </c>
      <c r="I12" s="1"/>
    </row>
    <row r="13" spans="1:9" x14ac:dyDescent="0.4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4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4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4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4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4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WP78z2FkzbPLHTMAGciopBUgy4Vq+pAhoSQIiSF6+SshfnnS1Tswk3uhwIJ2ZbgqVicpNcLsjghk8BiH8Bfmw==" saltValue="SQSZdcW9nDTHkz8toE1Cag==" spinCount="100000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15.1328125" style="2" customWidth="1"/>
    <col min="5" max="5" width="9.1328125" style="2"/>
    <col min="6" max="6" width="14.1328125" style="2" customWidth="1"/>
    <col min="7" max="7" width="10.265625" style="2" customWidth="1"/>
    <col min="8" max="8" width="3.1328125" style="2" customWidth="1"/>
    <col min="9" max="9" width="9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4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45">
      <c r="A9" s="1"/>
      <c r="B9" s="90" t="s">
        <v>18</v>
      </c>
      <c r="C9" s="91"/>
      <c r="D9" s="91"/>
      <c r="E9" s="91"/>
      <c r="F9" s="92"/>
      <c r="G9" s="11">
        <v>-25910177</v>
      </c>
      <c r="H9" s="22" t="s">
        <v>3</v>
      </c>
      <c r="I9" s="1"/>
    </row>
    <row r="10" spans="1:9" x14ac:dyDescent="0.45">
      <c r="A10" s="1"/>
      <c r="B10" s="90" t="s">
        <v>53</v>
      </c>
      <c r="C10" s="91"/>
      <c r="D10" s="91"/>
      <c r="E10" s="91"/>
      <c r="F10" s="92"/>
      <c r="G10" s="11">
        <v>-19891193</v>
      </c>
      <c r="H10" s="22" t="s">
        <v>3</v>
      </c>
      <c r="I10" s="1"/>
    </row>
    <row r="11" spans="1:9" x14ac:dyDescent="0.45">
      <c r="A11" s="1"/>
      <c r="B11" s="99" t="s">
        <v>21</v>
      </c>
      <c r="C11" s="100"/>
      <c r="D11" s="100"/>
      <c r="E11" s="100"/>
      <c r="F11" s="101"/>
      <c r="G11" s="31">
        <f>G9-G10</f>
        <v>-6018984</v>
      </c>
      <c r="H11" s="26" t="s">
        <v>3</v>
      </c>
      <c r="I11" s="1"/>
    </row>
    <row r="12" spans="1:9" x14ac:dyDescent="0.45">
      <c r="A12" s="1"/>
      <c r="B12" s="90" t="s">
        <v>19</v>
      </c>
      <c r="C12" s="91"/>
      <c r="D12" s="91"/>
      <c r="E12" s="91"/>
      <c r="F12" s="92"/>
      <c r="G12" s="11">
        <v>2</v>
      </c>
      <c r="H12" s="22" t="s">
        <v>43</v>
      </c>
      <c r="I12" s="1"/>
    </row>
    <row r="13" spans="1:9" x14ac:dyDescent="0.45">
      <c r="A13" s="1"/>
      <c r="B13" s="93" t="s">
        <v>17</v>
      </c>
      <c r="C13" s="94"/>
      <c r="D13" s="94"/>
      <c r="E13" s="94"/>
      <c r="F13" s="95"/>
      <c r="G13" s="20">
        <f>IF(G12 = 0,0,G11/G12)</f>
        <v>-3009492</v>
      </c>
      <c r="H13" s="21" t="s">
        <v>3</v>
      </c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i5nutqasrJAEVcE0SevTL+T90BLV+u0ZtTLqK02x23YXvTP6lMghBVLXnUjPQciUTXDuoOs29qlzUF+ioj3R7w==" saltValue="z+NiRbpq6iNAl1JRnFqDLQ==" spinCount="100000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32.1328125" style="2" customWidth="1"/>
    <col min="5" max="5" width="10.73046875" style="2" customWidth="1"/>
    <col min="6" max="6" width="3.265625" style="2" customWidth="1"/>
    <col min="7" max="7" width="10.73046875" style="2" customWidth="1"/>
    <col min="8" max="8" width="3.265625" style="2" customWidth="1"/>
    <col min="9" max="9" width="2.39843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4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4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45">
      <c r="A9" s="1"/>
      <c r="B9" s="90" t="s">
        <v>93</v>
      </c>
      <c r="C9" s="91"/>
      <c r="D9" s="92"/>
      <c r="E9" s="11">
        <v>39735327.762274705</v>
      </c>
      <c r="F9" s="22" t="s">
        <v>3</v>
      </c>
      <c r="G9" s="19"/>
      <c r="H9" s="27"/>
      <c r="I9" s="1"/>
    </row>
    <row r="10" spans="1:9" x14ac:dyDescent="0.45">
      <c r="A10" s="1"/>
      <c r="B10" s="90" t="s">
        <v>94</v>
      </c>
      <c r="C10" s="91"/>
      <c r="D10" s="92"/>
      <c r="E10" s="11">
        <v>35637540</v>
      </c>
      <c r="F10" s="22" t="s">
        <v>3</v>
      </c>
      <c r="G10" s="14"/>
      <c r="H10" s="28"/>
      <c r="I10" s="1"/>
    </row>
    <row r="11" spans="1:9" x14ac:dyDescent="0.4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45">
      <c r="A12" s="1"/>
      <c r="B12" s="102" t="s">
        <v>107</v>
      </c>
      <c r="C12" s="103"/>
      <c r="D12" s="104"/>
      <c r="E12" s="17">
        <f>E9-(E10-E11)</f>
        <v>4097787.7622747049</v>
      </c>
      <c r="F12" s="25" t="s">
        <v>3</v>
      </c>
      <c r="G12" s="17">
        <f>E12</f>
        <v>4097787.7622747049</v>
      </c>
      <c r="H12" s="25" t="s">
        <v>3</v>
      </c>
      <c r="I12" s="1"/>
    </row>
    <row r="13" spans="1:9" x14ac:dyDescent="0.4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45">
      <c r="A17" s="1"/>
      <c r="B17" s="90" t="s">
        <v>101</v>
      </c>
      <c r="C17" s="91"/>
      <c r="D17" s="92"/>
      <c r="E17" s="11">
        <v>-1413611.7583333333</v>
      </c>
      <c r="F17" s="22" t="s">
        <v>3</v>
      </c>
      <c r="G17" s="19"/>
      <c r="H17" s="27"/>
      <c r="I17" s="1"/>
    </row>
    <row r="18" spans="1:9" x14ac:dyDescent="0.45">
      <c r="A18" s="1"/>
      <c r="B18" s="90" t="s">
        <v>102</v>
      </c>
      <c r="C18" s="91"/>
      <c r="D18" s="92"/>
      <c r="E18" s="11">
        <v>0</v>
      </c>
      <c r="F18" s="22" t="s">
        <v>3</v>
      </c>
      <c r="G18" s="14"/>
      <c r="H18" s="28"/>
      <c r="I18" s="1"/>
    </row>
    <row r="19" spans="1:9" x14ac:dyDescent="0.45">
      <c r="A19" s="1"/>
      <c r="B19" s="102" t="s">
        <v>105</v>
      </c>
      <c r="C19" s="103"/>
      <c r="D19" s="104"/>
      <c r="E19" s="17">
        <f>SUM(E17:E18)</f>
        <v>-1413611.7583333333</v>
      </c>
      <c r="F19" s="25" t="s">
        <v>3</v>
      </c>
      <c r="G19" s="17">
        <f>E19</f>
        <v>-1413611.7583333333</v>
      </c>
      <c r="H19" s="25" t="s">
        <v>3</v>
      </c>
      <c r="I19" s="1"/>
    </row>
    <row r="20" spans="1:9" x14ac:dyDescent="0.45">
      <c r="A20" s="1"/>
      <c r="B20" s="102" t="s">
        <v>106</v>
      </c>
      <c r="C20" s="103"/>
      <c r="D20" s="104"/>
      <c r="E20" s="17">
        <f>SUM(E17:E18)*(1+Prisudvikling2018)</f>
        <v>-1438349.9641041667</v>
      </c>
      <c r="F20" s="25" t="s">
        <v>3</v>
      </c>
      <c r="G20" s="17">
        <f>E20</f>
        <v>-1438349.9641041667</v>
      </c>
      <c r="H20" s="25" t="s">
        <v>3</v>
      </c>
      <c r="I20" s="1"/>
    </row>
    <row r="21" spans="1:9" x14ac:dyDescent="0.4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45">
      <c r="A25" s="1"/>
      <c r="B25" s="108" t="s">
        <v>109</v>
      </c>
      <c r="C25" s="109"/>
      <c r="D25" s="110"/>
      <c r="E25" s="11">
        <f>IF(E12&lt;0,E20+E12,IF(E20+E12&lt;0,E20+E12,IF(E20&lt;0,0,E20)))</f>
        <v>0</v>
      </c>
      <c r="F25" s="22" t="s">
        <v>3</v>
      </c>
      <c r="G25" s="14"/>
      <c r="H25" s="28"/>
      <c r="I25" s="1"/>
    </row>
    <row r="26" spans="1:9" x14ac:dyDescent="0.4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45">
      <c r="A27" s="1"/>
      <c r="B27" s="108" t="s">
        <v>111</v>
      </c>
      <c r="C27" s="109"/>
      <c r="D27" s="110"/>
      <c r="E27" s="11">
        <f>E25/E26</f>
        <v>0</v>
      </c>
      <c r="F27" s="22" t="s">
        <v>3</v>
      </c>
      <c r="G27" s="14"/>
      <c r="H27" s="28"/>
      <c r="I27" s="1"/>
    </row>
    <row r="28" spans="1:9" ht="28.5" customHeight="1" x14ac:dyDescent="0.45">
      <c r="A28" s="1"/>
      <c r="B28" s="105" t="s">
        <v>108</v>
      </c>
      <c r="C28" s="106"/>
      <c r="D28" s="107"/>
      <c r="E28" s="11">
        <f>IF(E20+E12&gt;0,E12-(E25-E20),0)</f>
        <v>2659437.7981705382</v>
      </c>
      <c r="F28" s="22" t="s">
        <v>3</v>
      </c>
      <c r="G28" s="14"/>
      <c r="H28" s="28"/>
      <c r="I28" s="1"/>
    </row>
    <row r="29" spans="1:9" x14ac:dyDescent="0.45">
      <c r="A29" s="1"/>
      <c r="B29" s="93" t="s">
        <v>110</v>
      </c>
      <c r="C29" s="94"/>
      <c r="D29" s="94"/>
      <c r="E29" s="94"/>
      <c r="F29" s="95"/>
      <c r="G29" s="20">
        <f>E27</f>
        <v>0</v>
      </c>
      <c r="H29" s="21" t="s">
        <v>3</v>
      </c>
      <c r="I29" s="1"/>
    </row>
    <row r="30" spans="1:9" x14ac:dyDescent="0.45">
      <c r="A30" s="1"/>
      <c r="B30" s="93" t="s">
        <v>112</v>
      </c>
      <c r="C30" s="94"/>
      <c r="D30" s="94"/>
      <c r="E30" s="94"/>
      <c r="F30" s="95"/>
      <c r="G30" s="20">
        <f>G29*(1+Prisudvikling2019)^2</f>
        <v>0</v>
      </c>
      <c r="H30" s="21" t="s">
        <v>3</v>
      </c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apHNoqPH0rz7kwvPU/ARn13jr05po8VhTC/q54TcGFoAAeoaqL/1MJGtXqXrcjgnettVt8eyEjJPS+RSxjs9vA==" saltValue="WnzwfdhwWeNbjW7tCwsncA==" spinCount="100000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4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4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x14ac:dyDescent="0.45">
      <c r="A10" s="1"/>
      <c r="B10" s="60" t="s">
        <v>152</v>
      </c>
      <c r="C10" s="61"/>
      <c r="D10" s="11"/>
      <c r="E10" s="11"/>
      <c r="F10" s="11"/>
      <c r="G10" s="11"/>
      <c r="H10" s="22" t="s">
        <v>3</v>
      </c>
      <c r="I10" s="1"/>
    </row>
    <row r="11" spans="1:9" x14ac:dyDescent="0.4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Z2juwVXW5uVp1QXLt946myqOWfwItkxoKWpi/PFlz6Av7vCFt/s9l3uwnw8iu+AUcQRvyUVkGTSBdiUT3F2OAw==" saltValue="XHIOJ3SzbgJ+gHcFwQ2hW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2.1328125" style="2" hidden="1" customWidth="1"/>
    <col min="4" max="4" width="16.265625" style="2" customWidth="1"/>
    <col min="5" max="5" width="3.265625" style="2" customWidth="1"/>
    <col min="6" max="6" width="19.1328125" style="2" customWidth="1"/>
    <col min="7" max="7" width="3.265625" style="2" customWidth="1"/>
    <col min="8" max="8" width="5.1328125" style="2" customWidth="1"/>
    <col min="9" max="16384" width="9.1328125" style="2"/>
  </cols>
  <sheetData>
    <row r="1" spans="1:8" x14ac:dyDescent="0.45">
      <c r="A1" s="1"/>
      <c r="B1" s="1"/>
      <c r="C1" s="1"/>
      <c r="D1" s="1"/>
      <c r="E1" s="1"/>
      <c r="F1" s="1"/>
      <c r="G1" s="1"/>
      <c r="H1" s="1"/>
    </row>
    <row r="2" spans="1:8" x14ac:dyDescent="0.45">
      <c r="A2" s="1"/>
      <c r="B2" s="1"/>
      <c r="C2" s="1"/>
      <c r="D2" s="1"/>
      <c r="E2" s="1"/>
      <c r="F2" s="1"/>
      <c r="G2" s="1"/>
      <c r="H2" s="1"/>
    </row>
    <row r="3" spans="1:8" ht="15" customHeight="1" x14ac:dyDescent="0.4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45">
      <c r="A4" s="1"/>
      <c r="B4" s="86"/>
      <c r="C4" s="86"/>
      <c r="D4" s="86"/>
      <c r="E4" s="86"/>
      <c r="F4" s="86"/>
      <c r="G4" s="86"/>
      <c r="H4" s="1"/>
    </row>
    <row r="5" spans="1:8" x14ac:dyDescent="0.45">
      <c r="A5" s="1"/>
      <c r="B5" s="1"/>
      <c r="C5" s="1"/>
      <c r="D5" s="1"/>
      <c r="E5" s="1"/>
      <c r="F5" s="1"/>
      <c r="G5" s="1"/>
      <c r="H5" s="1"/>
    </row>
    <row r="6" spans="1:8" x14ac:dyDescent="0.45">
      <c r="A6" s="1"/>
      <c r="B6" s="1"/>
      <c r="C6" s="1"/>
      <c r="D6" s="1"/>
      <c r="E6" s="1"/>
      <c r="F6" s="1"/>
      <c r="G6" s="1"/>
      <c r="H6" s="1"/>
    </row>
    <row r="7" spans="1:8" x14ac:dyDescent="0.45">
      <c r="A7" s="1"/>
      <c r="B7" s="1"/>
      <c r="C7" s="1"/>
      <c r="D7" s="1"/>
      <c r="E7" s="1"/>
      <c r="F7" s="1"/>
      <c r="G7" s="1"/>
      <c r="H7" s="1"/>
    </row>
    <row r="8" spans="1:8" x14ac:dyDescent="0.4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4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45">
      <c r="A10" s="1"/>
      <c r="B10" s="56" t="s">
        <v>143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0</v>
      </c>
      <c r="G10" s="22" t="s">
        <v>3</v>
      </c>
      <c r="H10" s="1"/>
    </row>
    <row r="11" spans="1:8" x14ac:dyDescent="0.4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4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45">
      <c r="A13" s="1"/>
      <c r="B13" s="1"/>
      <c r="C13" s="1"/>
      <c r="D13" s="1"/>
      <c r="E13" s="1"/>
      <c r="F13" s="1"/>
      <c r="G13" s="1"/>
      <c r="H13" s="1"/>
    </row>
    <row r="14" spans="1:8" x14ac:dyDescent="0.45">
      <c r="A14" s="1"/>
      <c r="B14" s="1"/>
      <c r="C14" s="1"/>
      <c r="D14" s="1"/>
      <c r="E14" s="1"/>
      <c r="F14" s="1"/>
      <c r="G14" s="1"/>
      <c r="H14" s="1"/>
    </row>
    <row r="15" spans="1:8" x14ac:dyDescent="0.45">
      <c r="A15" s="1"/>
      <c r="B15" s="1"/>
      <c r="C15" s="1"/>
      <c r="D15" s="1"/>
      <c r="E15" s="1"/>
      <c r="F15" s="1"/>
      <c r="G15" s="1"/>
      <c r="H15" s="1"/>
    </row>
    <row r="16" spans="1:8" x14ac:dyDescent="0.45">
      <c r="A16" s="1"/>
      <c r="B16" s="1"/>
      <c r="C16" s="1"/>
      <c r="D16" s="1"/>
      <c r="E16" s="1"/>
      <c r="F16" s="1"/>
      <c r="G16" s="1"/>
      <c r="H16" s="1"/>
    </row>
    <row r="17" spans="1:8" x14ac:dyDescent="0.45">
      <c r="A17" s="1"/>
      <c r="B17" s="1"/>
      <c r="C17" s="1"/>
      <c r="D17" s="1"/>
      <c r="E17" s="1"/>
      <c r="F17" s="1"/>
      <c r="G17" s="1"/>
      <c r="H17" s="1"/>
    </row>
    <row r="18" spans="1:8" x14ac:dyDescent="0.45">
      <c r="A18" s="1"/>
      <c r="B18" s="1"/>
      <c r="C18" s="1"/>
      <c r="D18" s="1"/>
      <c r="E18" s="1"/>
      <c r="F18" s="1"/>
      <c r="G18" s="1"/>
      <c r="H18" s="1"/>
    </row>
    <row r="19" spans="1:8" x14ac:dyDescent="0.45">
      <c r="A19" s="1"/>
      <c r="B19" s="1"/>
      <c r="C19" s="1"/>
      <c r="D19" s="1"/>
      <c r="E19" s="1"/>
      <c r="F19" s="1"/>
      <c r="G19" s="1"/>
      <c r="H19" s="1"/>
    </row>
    <row r="20" spans="1:8" x14ac:dyDescent="0.45">
      <c r="A20" s="1"/>
      <c r="B20" s="1"/>
      <c r="C20" s="1"/>
      <c r="D20" s="1"/>
      <c r="E20" s="1"/>
      <c r="F20" s="1"/>
      <c r="G20" s="1"/>
      <c r="H20" s="1"/>
    </row>
    <row r="21" spans="1:8" x14ac:dyDescent="0.45">
      <c r="A21" s="1"/>
      <c r="B21" s="1"/>
      <c r="C21" s="1"/>
      <c r="D21" s="1"/>
      <c r="E21" s="1"/>
      <c r="F21" s="1"/>
      <c r="G21" s="1"/>
      <c r="H21" s="1"/>
    </row>
    <row r="22" spans="1:8" x14ac:dyDescent="0.45">
      <c r="A22" s="1"/>
      <c r="B22" s="1"/>
      <c r="C22" s="1"/>
      <c r="D22" s="1"/>
      <c r="E22" s="1"/>
      <c r="F22" s="1"/>
      <c r="G22" s="1"/>
      <c r="H22" s="1"/>
    </row>
    <row r="23" spans="1:8" x14ac:dyDescent="0.45">
      <c r="A23" s="1"/>
      <c r="B23" s="1"/>
      <c r="C23" s="1"/>
      <c r="D23" s="1"/>
      <c r="E23" s="1"/>
      <c r="F23" s="1"/>
      <c r="G23" s="1"/>
      <c r="H23" s="1"/>
    </row>
    <row r="24" spans="1:8" x14ac:dyDescent="0.45">
      <c r="A24" s="1"/>
      <c r="B24" s="1"/>
      <c r="C24" s="1"/>
      <c r="D24" s="1"/>
      <c r="E24" s="1"/>
      <c r="F24" s="1"/>
      <c r="G24" s="1"/>
      <c r="H24" s="1"/>
    </row>
    <row r="25" spans="1:8" x14ac:dyDescent="0.45">
      <c r="A25" s="1"/>
      <c r="B25" s="1"/>
      <c r="C25" s="1"/>
      <c r="D25" s="1"/>
      <c r="E25" s="1"/>
      <c r="F25" s="1"/>
      <c r="G25" s="1"/>
      <c r="H25" s="1"/>
    </row>
    <row r="26" spans="1:8" x14ac:dyDescent="0.45">
      <c r="A26" s="1"/>
      <c r="B26" s="1"/>
      <c r="C26" s="1"/>
      <c r="D26" s="1"/>
      <c r="E26" s="1"/>
      <c r="F26" s="1"/>
      <c r="G26" s="1"/>
      <c r="H26" s="1"/>
    </row>
    <row r="27" spans="1:8" x14ac:dyDescent="0.45">
      <c r="A27" s="1"/>
      <c r="B27" s="1"/>
      <c r="C27" s="1"/>
      <c r="D27" s="1"/>
      <c r="E27" s="1"/>
      <c r="F27" s="1"/>
      <c r="G27" s="1"/>
      <c r="H27" s="1"/>
    </row>
    <row r="28" spans="1:8" x14ac:dyDescent="0.45">
      <c r="A28" s="1"/>
      <c r="B28" s="1"/>
      <c r="C28" s="1"/>
      <c r="D28" s="1"/>
      <c r="E28" s="1"/>
      <c r="F28" s="1"/>
      <c r="G28" s="1"/>
      <c r="H28" s="1"/>
    </row>
    <row r="29" spans="1:8" x14ac:dyDescent="0.45">
      <c r="A29" s="1"/>
      <c r="B29" s="1"/>
      <c r="C29" s="1"/>
      <c r="D29" s="1"/>
      <c r="E29" s="1"/>
      <c r="F29" s="1"/>
      <c r="G29" s="1"/>
      <c r="H29" s="1"/>
    </row>
    <row r="30" spans="1:8" x14ac:dyDescent="0.45">
      <c r="A30" s="1"/>
      <c r="B30" s="1"/>
      <c r="C30" s="1"/>
      <c r="D30" s="1"/>
      <c r="E30" s="1"/>
      <c r="F30" s="1"/>
      <c r="G30" s="1"/>
      <c r="H30" s="1"/>
    </row>
    <row r="31" spans="1:8" x14ac:dyDescent="0.45">
      <c r="A31" s="1"/>
      <c r="B31" s="1"/>
      <c r="C31" s="1"/>
      <c r="D31" s="1"/>
      <c r="E31" s="1"/>
      <c r="F31" s="1"/>
      <c r="G31" s="1"/>
      <c r="H31" s="1"/>
    </row>
    <row r="32" spans="1:8" x14ac:dyDescent="0.45">
      <c r="A32" s="1"/>
      <c r="B32" s="1"/>
      <c r="C32" s="1"/>
      <c r="D32" s="1"/>
      <c r="E32" s="1"/>
      <c r="F32" s="1"/>
      <c r="G32" s="1"/>
      <c r="H32" s="1"/>
    </row>
    <row r="33" spans="1:8" x14ac:dyDescent="0.45">
      <c r="A33" s="1"/>
      <c r="B33" s="1"/>
      <c r="C33" s="1"/>
      <c r="D33" s="1"/>
      <c r="E33" s="1"/>
      <c r="F33" s="1"/>
      <c r="G33" s="1"/>
      <c r="H33" s="1"/>
    </row>
    <row r="34" spans="1:8" x14ac:dyDescent="0.45">
      <c r="A34" s="1"/>
      <c r="B34" s="1"/>
      <c r="C34" s="1"/>
      <c r="D34" s="1"/>
      <c r="E34" s="1"/>
      <c r="F34" s="1"/>
      <c r="G34" s="1"/>
      <c r="H34" s="1"/>
    </row>
    <row r="35" spans="1:8" x14ac:dyDescent="0.45">
      <c r="A35" s="1"/>
      <c r="B35" s="1"/>
      <c r="C35" s="1"/>
      <c r="D35" s="1"/>
      <c r="E35" s="1"/>
      <c r="F35" s="1"/>
      <c r="G35" s="1"/>
      <c r="H35" s="1"/>
    </row>
    <row r="36" spans="1:8" x14ac:dyDescent="0.45">
      <c r="A36" s="1"/>
      <c r="B36" s="1"/>
      <c r="C36" s="1"/>
      <c r="D36" s="1"/>
      <c r="E36" s="1"/>
      <c r="F36" s="1"/>
      <c r="G36" s="1"/>
      <c r="H36" s="1"/>
    </row>
    <row r="37" spans="1:8" x14ac:dyDescent="0.45">
      <c r="A37" s="1"/>
      <c r="B37" s="1"/>
      <c r="C37" s="1"/>
      <c r="D37" s="1"/>
      <c r="E37" s="1"/>
      <c r="F37" s="1"/>
      <c r="G37" s="1"/>
      <c r="H37" s="1"/>
    </row>
    <row r="38" spans="1:8" x14ac:dyDescent="0.45">
      <c r="A38" s="1"/>
      <c r="B38" s="1"/>
      <c r="C38" s="1"/>
      <c r="D38" s="1"/>
      <c r="E38" s="1"/>
      <c r="F38" s="1"/>
      <c r="G38" s="1"/>
      <c r="H38" s="1"/>
    </row>
    <row r="39" spans="1:8" x14ac:dyDescent="0.45">
      <c r="A39" s="1"/>
      <c r="B39" s="1"/>
      <c r="C39" s="1"/>
      <c r="D39" s="1"/>
      <c r="E39" s="1"/>
      <c r="F39" s="1"/>
      <c r="G39" s="1"/>
      <c r="H39" s="1"/>
    </row>
    <row r="40" spans="1:8" x14ac:dyDescent="0.45">
      <c r="A40" s="1"/>
      <c r="B40" s="1"/>
      <c r="C40" s="1"/>
      <c r="D40" s="1"/>
      <c r="E40" s="1"/>
      <c r="F40" s="1"/>
      <c r="G40" s="1"/>
      <c r="H40" s="1"/>
    </row>
    <row r="41" spans="1:8" x14ac:dyDescent="0.45">
      <c r="A41" s="1"/>
      <c r="B41" s="1"/>
      <c r="C41" s="1"/>
      <c r="D41" s="1"/>
      <c r="E41" s="1"/>
      <c r="F41" s="1"/>
      <c r="G41" s="1"/>
      <c r="H41" s="1"/>
    </row>
    <row r="42" spans="1:8" x14ac:dyDescent="0.45">
      <c r="A42" s="1"/>
      <c r="B42" s="1"/>
      <c r="C42" s="1"/>
      <c r="D42" s="1"/>
      <c r="E42" s="1"/>
      <c r="F42" s="1"/>
      <c r="G42" s="1"/>
      <c r="H42" s="1"/>
    </row>
    <row r="43" spans="1:8" x14ac:dyDescent="0.45">
      <c r="A43" s="1"/>
      <c r="B43" s="1"/>
      <c r="C43" s="1"/>
      <c r="D43" s="1"/>
      <c r="E43" s="1"/>
      <c r="F43" s="1"/>
      <c r="G43" s="1"/>
      <c r="H43" s="1"/>
    </row>
    <row r="44" spans="1:8" x14ac:dyDescent="0.45">
      <c r="A44" s="1"/>
      <c r="B44" s="1"/>
      <c r="C44" s="1"/>
      <c r="D44" s="1"/>
      <c r="E44" s="1"/>
      <c r="F44" s="1"/>
      <c r="G44" s="1"/>
      <c r="H44" s="1"/>
    </row>
    <row r="45" spans="1:8" x14ac:dyDescent="0.45">
      <c r="A45" s="1"/>
      <c r="B45" s="1"/>
      <c r="C45" s="1"/>
      <c r="D45" s="1"/>
      <c r="E45" s="1"/>
      <c r="F45" s="1"/>
      <c r="G45" s="1"/>
      <c r="H45" s="1"/>
    </row>
    <row r="46" spans="1:8" x14ac:dyDescent="0.45">
      <c r="A46" s="1"/>
      <c r="B46" s="1"/>
      <c r="C46" s="1"/>
      <c r="D46" s="1"/>
      <c r="E46" s="1"/>
      <c r="F46" s="1"/>
      <c r="G46" s="1"/>
      <c r="H46" s="1"/>
    </row>
    <row r="47" spans="1:8" x14ac:dyDescent="0.45">
      <c r="A47" s="1"/>
      <c r="B47" s="1"/>
      <c r="C47" s="1"/>
      <c r="D47" s="1"/>
      <c r="E47" s="1"/>
      <c r="F47" s="1"/>
      <c r="G47" s="1"/>
      <c r="H47" s="1"/>
    </row>
  </sheetData>
  <sheetProtection algorithmName="SHA-512" hashValue="vhCSKENCG+7aCECZdieZ1tharvWzsLkY+e49ZNX5DBOtKaEppawzFndITYhJ93yuXtClNybhlgWisu9+ugdCUA==" saltValue="7IGW24McWGBZSlPeJKM/iw==" spinCount="100000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5.3984375" style="2" hidden="1" customWidth="1"/>
    <col min="4" max="4" width="15.73046875" style="2" customWidth="1"/>
    <col min="5" max="5" width="3.265625" style="2" customWidth="1"/>
    <col min="6" max="6" width="18.3984375" style="2" customWidth="1"/>
    <col min="7" max="7" width="3.265625" style="2" customWidth="1"/>
    <col min="8" max="8" width="5.1328125" style="2" customWidth="1"/>
    <col min="9" max="16384" width="9.1328125" style="2"/>
  </cols>
  <sheetData>
    <row r="1" spans="1:8" x14ac:dyDescent="0.45">
      <c r="A1" s="1"/>
      <c r="B1" s="1"/>
      <c r="C1" s="1"/>
      <c r="D1" s="1"/>
      <c r="E1" s="1"/>
      <c r="F1" s="1"/>
      <c r="G1" s="1"/>
      <c r="H1" s="1"/>
    </row>
    <row r="2" spans="1:8" x14ac:dyDescent="0.45">
      <c r="A2" s="1"/>
      <c r="B2" s="1"/>
      <c r="C2" s="1"/>
      <c r="D2" s="1"/>
      <c r="E2" s="1"/>
      <c r="F2" s="1"/>
      <c r="G2" s="1"/>
      <c r="H2" s="1"/>
    </row>
    <row r="3" spans="1:8" ht="15" customHeight="1" x14ac:dyDescent="0.45">
      <c r="A3" s="1"/>
      <c r="B3" s="88" t="s">
        <v>156</v>
      </c>
      <c r="C3" s="88"/>
      <c r="D3" s="88"/>
      <c r="E3" s="88"/>
      <c r="F3" s="88"/>
      <c r="G3" s="88"/>
      <c r="H3" s="1"/>
    </row>
    <row r="4" spans="1:8" ht="25.5" customHeight="1" x14ac:dyDescent="0.45">
      <c r="A4" s="1"/>
      <c r="B4" s="88"/>
      <c r="C4" s="88"/>
      <c r="D4" s="88"/>
      <c r="E4" s="88"/>
      <c r="F4" s="88"/>
      <c r="G4" s="88"/>
      <c r="H4" s="1"/>
    </row>
    <row r="5" spans="1:8" x14ac:dyDescent="0.45">
      <c r="A5" s="1"/>
      <c r="B5" s="1"/>
      <c r="C5" s="1"/>
      <c r="D5" s="1"/>
      <c r="E5" s="1"/>
      <c r="F5" s="1"/>
      <c r="G5" s="1"/>
      <c r="H5" s="1"/>
    </row>
    <row r="6" spans="1:8" x14ac:dyDescent="0.45">
      <c r="A6" s="1"/>
      <c r="B6" s="1"/>
      <c r="C6" s="1"/>
      <c r="D6" s="1"/>
      <c r="E6" s="1"/>
      <c r="F6" s="1"/>
      <c r="G6" s="1"/>
      <c r="H6" s="1"/>
    </row>
    <row r="7" spans="1:8" x14ac:dyDescent="0.45">
      <c r="A7" s="1"/>
      <c r="B7" s="1"/>
      <c r="C7" s="1"/>
      <c r="D7" s="1"/>
      <c r="E7" s="1"/>
      <c r="F7" s="1"/>
      <c r="G7" s="1"/>
      <c r="H7" s="1"/>
    </row>
    <row r="8" spans="1:8" x14ac:dyDescent="0.4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4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45">
      <c r="A10" s="1"/>
      <c r="B10" s="56" t="s">
        <v>153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4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4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45">
      <c r="A13" s="1"/>
      <c r="B13" s="1"/>
      <c r="C13" s="1"/>
      <c r="D13" s="1"/>
      <c r="E13" s="1"/>
      <c r="F13" s="1"/>
      <c r="G13" s="1"/>
      <c r="H13" s="1"/>
    </row>
    <row r="14" spans="1:8" x14ac:dyDescent="0.45">
      <c r="A14" s="1"/>
      <c r="B14" s="1"/>
      <c r="C14" s="1"/>
      <c r="D14" s="1"/>
      <c r="E14" s="1"/>
      <c r="F14" s="1"/>
      <c r="G14" s="1"/>
      <c r="H14" s="1"/>
    </row>
    <row r="15" spans="1:8" x14ac:dyDescent="0.45">
      <c r="A15" s="1"/>
      <c r="B15" s="1"/>
      <c r="C15" s="1"/>
      <c r="D15" s="1"/>
      <c r="E15" s="1"/>
      <c r="F15" s="1"/>
      <c r="G15" s="1"/>
      <c r="H15" s="1"/>
    </row>
    <row r="16" spans="1:8" x14ac:dyDescent="0.45">
      <c r="A16" s="1"/>
      <c r="B16" s="1"/>
      <c r="C16" s="1"/>
      <c r="D16" s="1"/>
      <c r="E16" s="1"/>
      <c r="F16" s="1"/>
      <c r="G16" s="1"/>
      <c r="H16" s="1"/>
    </row>
    <row r="17" spans="1:8" x14ac:dyDescent="0.45">
      <c r="A17" s="1"/>
      <c r="B17" s="1"/>
      <c r="C17" s="1"/>
      <c r="D17" s="1"/>
      <c r="E17" s="1"/>
      <c r="F17" s="1"/>
      <c r="G17" s="1"/>
      <c r="H17" s="1"/>
    </row>
    <row r="18" spans="1:8" x14ac:dyDescent="0.45">
      <c r="A18" s="1"/>
      <c r="B18" s="1"/>
      <c r="C18" s="1"/>
      <c r="D18" s="1"/>
      <c r="E18" s="1"/>
      <c r="F18" s="1"/>
      <c r="G18" s="1"/>
      <c r="H18" s="1"/>
    </row>
    <row r="19" spans="1:8" x14ac:dyDescent="0.45">
      <c r="A19" s="1"/>
      <c r="B19" s="1"/>
      <c r="C19" s="1"/>
      <c r="D19" s="1"/>
      <c r="E19" s="1"/>
      <c r="F19" s="1"/>
      <c r="G19" s="1"/>
      <c r="H19" s="1"/>
    </row>
    <row r="20" spans="1:8" x14ac:dyDescent="0.45">
      <c r="A20" s="1"/>
      <c r="B20" s="1"/>
      <c r="C20" s="1"/>
      <c r="D20" s="1"/>
      <c r="E20" s="1"/>
      <c r="F20" s="1"/>
      <c r="G20" s="1"/>
      <c r="H20" s="1"/>
    </row>
    <row r="21" spans="1:8" x14ac:dyDescent="0.45">
      <c r="A21" s="1"/>
      <c r="B21" s="1"/>
      <c r="C21" s="1"/>
      <c r="D21" s="1"/>
      <c r="E21" s="1"/>
      <c r="F21" s="1"/>
      <c r="G21" s="1"/>
      <c r="H21" s="1"/>
    </row>
    <row r="22" spans="1:8" x14ac:dyDescent="0.45">
      <c r="A22" s="1"/>
      <c r="B22" s="1"/>
      <c r="C22" s="1"/>
      <c r="D22" s="1"/>
      <c r="E22" s="1"/>
      <c r="F22" s="1"/>
      <c r="G22" s="1"/>
      <c r="H22" s="1"/>
    </row>
    <row r="23" spans="1:8" x14ac:dyDescent="0.45">
      <c r="A23" s="1"/>
      <c r="B23" s="1"/>
      <c r="C23" s="1"/>
      <c r="D23" s="1"/>
      <c r="E23" s="1"/>
      <c r="F23" s="1"/>
      <c r="G23" s="1"/>
      <c r="H23" s="1"/>
    </row>
    <row r="24" spans="1:8" x14ac:dyDescent="0.45">
      <c r="A24" s="1"/>
      <c r="B24" s="1"/>
      <c r="C24" s="1"/>
      <c r="D24" s="1"/>
      <c r="E24" s="1"/>
      <c r="F24" s="1"/>
      <c r="G24" s="1"/>
      <c r="H24" s="1"/>
    </row>
    <row r="25" spans="1:8" x14ac:dyDescent="0.45">
      <c r="A25" s="1"/>
      <c r="B25" s="1"/>
      <c r="C25" s="1"/>
      <c r="D25" s="1"/>
      <c r="E25" s="1"/>
      <c r="F25" s="1"/>
      <c r="G25" s="1"/>
      <c r="H25" s="1"/>
    </row>
    <row r="26" spans="1:8" x14ac:dyDescent="0.45">
      <c r="A26" s="1"/>
      <c r="B26" s="1"/>
      <c r="C26" s="1"/>
      <c r="D26" s="1"/>
      <c r="E26" s="1"/>
      <c r="F26" s="1"/>
      <c r="G26" s="1"/>
      <c r="H26" s="1"/>
    </row>
    <row r="27" spans="1:8" x14ac:dyDescent="0.45">
      <c r="A27" s="1"/>
      <c r="B27" s="1"/>
      <c r="C27" s="1"/>
      <c r="D27" s="1"/>
      <c r="E27" s="1"/>
      <c r="F27" s="1"/>
      <c r="G27" s="1"/>
      <c r="H27" s="1"/>
    </row>
    <row r="28" spans="1:8" x14ac:dyDescent="0.45">
      <c r="A28" s="1"/>
      <c r="B28" s="1"/>
      <c r="C28" s="1"/>
      <c r="D28" s="1"/>
      <c r="E28" s="1"/>
      <c r="F28" s="1"/>
      <c r="G28" s="1"/>
      <c r="H28" s="1"/>
    </row>
    <row r="29" spans="1:8" x14ac:dyDescent="0.45">
      <c r="A29" s="1"/>
      <c r="B29" s="1"/>
      <c r="C29" s="1"/>
      <c r="D29" s="1"/>
      <c r="E29" s="1"/>
      <c r="F29" s="1"/>
      <c r="G29" s="1"/>
      <c r="H29" s="1"/>
    </row>
    <row r="30" spans="1:8" x14ac:dyDescent="0.45">
      <c r="A30" s="1"/>
      <c r="B30" s="1"/>
      <c r="C30" s="1"/>
      <c r="D30" s="1"/>
      <c r="E30" s="1"/>
      <c r="F30" s="1"/>
      <c r="G30" s="1"/>
      <c r="H30" s="1"/>
    </row>
    <row r="31" spans="1:8" x14ac:dyDescent="0.45">
      <c r="A31" s="1"/>
      <c r="B31" s="1"/>
      <c r="C31" s="1"/>
      <c r="D31" s="1"/>
      <c r="E31" s="1"/>
      <c r="F31" s="1"/>
      <c r="G31" s="1"/>
      <c r="H31" s="1"/>
    </row>
    <row r="32" spans="1:8" x14ac:dyDescent="0.45">
      <c r="A32" s="1"/>
      <c r="B32" s="1"/>
      <c r="C32" s="1"/>
      <c r="D32" s="1"/>
      <c r="E32" s="1"/>
      <c r="F32" s="1"/>
      <c r="G32" s="1"/>
      <c r="H32" s="1"/>
    </row>
    <row r="33" spans="1:8" x14ac:dyDescent="0.45">
      <c r="A33" s="1"/>
      <c r="B33" s="1"/>
      <c r="C33" s="1"/>
      <c r="D33" s="1"/>
      <c r="E33" s="1"/>
      <c r="F33" s="1"/>
      <c r="G33" s="1"/>
      <c r="H33" s="1"/>
    </row>
    <row r="34" spans="1:8" x14ac:dyDescent="0.45">
      <c r="A34" s="1"/>
      <c r="B34" s="1"/>
      <c r="C34" s="1"/>
      <c r="D34" s="1"/>
      <c r="E34" s="1"/>
      <c r="F34" s="1"/>
      <c r="G34" s="1"/>
      <c r="H34" s="1"/>
    </row>
    <row r="35" spans="1:8" x14ac:dyDescent="0.45">
      <c r="A35" s="1"/>
      <c r="B35" s="1"/>
      <c r="C35" s="1"/>
      <c r="D35" s="1"/>
      <c r="E35" s="1"/>
      <c r="F35" s="1"/>
      <c r="G35" s="1"/>
      <c r="H35" s="1"/>
    </row>
    <row r="36" spans="1:8" x14ac:dyDescent="0.45">
      <c r="A36" s="1"/>
      <c r="B36" s="1"/>
      <c r="C36" s="1"/>
      <c r="D36" s="1"/>
      <c r="E36" s="1"/>
      <c r="F36" s="1"/>
      <c r="G36" s="1"/>
      <c r="H36" s="1"/>
    </row>
    <row r="37" spans="1:8" x14ac:dyDescent="0.45">
      <c r="A37" s="1"/>
      <c r="B37" s="1"/>
      <c r="C37" s="1"/>
      <c r="D37" s="1"/>
      <c r="E37" s="1"/>
      <c r="F37" s="1"/>
      <c r="G37" s="1"/>
      <c r="H37" s="1"/>
    </row>
    <row r="38" spans="1:8" x14ac:dyDescent="0.45">
      <c r="A38" s="1"/>
      <c r="B38" s="1"/>
      <c r="C38" s="1"/>
      <c r="D38" s="1"/>
      <c r="E38" s="1"/>
      <c r="F38" s="1"/>
      <c r="G38" s="1"/>
      <c r="H38" s="1"/>
    </row>
    <row r="39" spans="1:8" x14ac:dyDescent="0.45">
      <c r="A39" s="1"/>
      <c r="B39" s="1"/>
      <c r="C39" s="1"/>
      <c r="D39" s="1"/>
      <c r="E39" s="1"/>
      <c r="F39" s="1"/>
      <c r="G39" s="1"/>
      <c r="H39" s="1"/>
    </row>
    <row r="40" spans="1:8" x14ac:dyDescent="0.45">
      <c r="A40" s="1"/>
      <c r="B40" s="1"/>
      <c r="C40" s="1"/>
      <c r="D40" s="1"/>
      <c r="E40" s="1"/>
      <c r="F40" s="1"/>
      <c r="G40" s="1"/>
      <c r="H40" s="1"/>
    </row>
    <row r="41" spans="1:8" x14ac:dyDescent="0.45">
      <c r="A41" s="1"/>
      <c r="B41" s="1"/>
      <c r="C41" s="1"/>
      <c r="D41" s="1"/>
      <c r="E41" s="1"/>
      <c r="F41" s="1"/>
      <c r="G41" s="1"/>
      <c r="H41" s="1"/>
    </row>
    <row r="42" spans="1:8" x14ac:dyDescent="0.45">
      <c r="A42" s="1"/>
      <c r="B42" s="1"/>
      <c r="C42" s="1"/>
      <c r="D42" s="1"/>
      <c r="E42" s="1"/>
      <c r="F42" s="1"/>
      <c r="G42" s="1"/>
      <c r="H42" s="1"/>
    </row>
    <row r="43" spans="1:8" x14ac:dyDescent="0.45">
      <c r="A43" s="1"/>
      <c r="B43" s="1"/>
      <c r="C43" s="1"/>
      <c r="D43" s="1"/>
      <c r="E43" s="1"/>
      <c r="F43" s="1"/>
      <c r="G43" s="1"/>
      <c r="H43" s="1"/>
    </row>
    <row r="44" spans="1:8" x14ac:dyDescent="0.45">
      <c r="A44" s="1"/>
      <c r="B44" s="1"/>
      <c r="C44" s="1"/>
      <c r="D44" s="1"/>
      <c r="E44" s="1"/>
      <c r="F44" s="1"/>
      <c r="G44" s="1"/>
      <c r="H44" s="1"/>
    </row>
    <row r="45" spans="1:8" x14ac:dyDescent="0.45">
      <c r="A45" s="1"/>
      <c r="B45" s="1"/>
      <c r="C45" s="1"/>
      <c r="D45" s="1"/>
      <c r="E45" s="1"/>
      <c r="F45" s="1"/>
      <c r="G45" s="1"/>
      <c r="H45" s="1"/>
    </row>
    <row r="46" spans="1:8" x14ac:dyDescent="0.45">
      <c r="A46" s="1"/>
      <c r="B46" s="1"/>
      <c r="C46" s="1"/>
      <c r="D46" s="1"/>
      <c r="E46" s="1"/>
      <c r="F46" s="1"/>
      <c r="G46" s="1"/>
      <c r="H46" s="1"/>
    </row>
    <row r="47" spans="1:8" x14ac:dyDescent="0.45">
      <c r="A47" s="1"/>
      <c r="B47" s="1"/>
      <c r="C47" s="1"/>
      <c r="D47" s="1"/>
      <c r="E47" s="1"/>
      <c r="F47" s="1"/>
      <c r="G47" s="1"/>
      <c r="H47" s="1"/>
    </row>
  </sheetData>
  <sheetProtection algorithmName="SHA-512" hashValue="vdKm/VkDC8OlRo2XeDgK+FxAC0AV8mmNNoqBy/C19DlA8IyuZW1ewD/uAlGLqJdt6ECGARDxlo86ORPvSGtakg==" saltValue="bMk706Pump27PvVzm4Hw5A==" spinCount="100000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37.86328125" style="2" customWidth="1"/>
    <col min="3" max="3" width="10.86328125" style="2" customWidth="1"/>
    <col min="4" max="4" width="2.265625" style="2" customWidth="1"/>
    <col min="5" max="5" width="2.86328125" style="2" customWidth="1"/>
    <col min="6" max="6" width="6.265625" style="2" customWidth="1"/>
    <col min="7" max="7" width="4.265625" style="2" hidden="1" customWidth="1"/>
    <col min="8" max="8" width="12.265625" style="2" customWidth="1"/>
    <col min="9" max="16384" width="9.1328125" style="2"/>
  </cols>
  <sheetData>
    <row r="1" spans="1:8" x14ac:dyDescent="0.45">
      <c r="A1" s="1"/>
      <c r="B1" s="1"/>
      <c r="C1" s="1"/>
      <c r="D1" s="1"/>
      <c r="E1" s="1"/>
      <c r="F1" s="1"/>
      <c r="G1" s="1"/>
      <c r="H1" s="1"/>
    </row>
    <row r="2" spans="1:8" x14ac:dyDescent="0.45">
      <c r="A2" s="1"/>
      <c r="B2" s="1"/>
      <c r="C2" s="1"/>
      <c r="D2" s="1"/>
      <c r="E2" s="1"/>
      <c r="F2" s="1"/>
      <c r="G2" s="1"/>
      <c r="H2" s="1"/>
    </row>
    <row r="3" spans="1:8" ht="15" customHeight="1" x14ac:dyDescent="0.45">
      <c r="A3" s="1"/>
      <c r="B3" s="88" t="s">
        <v>157</v>
      </c>
      <c r="C3" s="88"/>
      <c r="D3" s="88"/>
      <c r="E3" s="88"/>
      <c r="F3" s="88"/>
      <c r="G3" s="1"/>
      <c r="H3" s="1"/>
    </row>
    <row r="4" spans="1:8" ht="25.5" customHeight="1" x14ac:dyDescent="0.45">
      <c r="A4" s="1"/>
      <c r="B4" s="88"/>
      <c r="C4" s="88"/>
      <c r="D4" s="88"/>
      <c r="E4" s="88"/>
      <c r="F4" s="88"/>
      <c r="G4" s="1"/>
      <c r="H4" s="1"/>
    </row>
    <row r="5" spans="1:8" x14ac:dyDescent="0.45">
      <c r="A5" s="1"/>
      <c r="B5" s="1"/>
      <c r="C5" s="1"/>
      <c r="D5" s="1"/>
      <c r="E5" s="1"/>
      <c r="F5" s="1"/>
      <c r="G5" s="1"/>
      <c r="H5" s="1"/>
    </row>
    <row r="6" spans="1:8" x14ac:dyDescent="0.45">
      <c r="A6" s="1"/>
      <c r="B6" s="1"/>
      <c r="C6" s="1"/>
      <c r="D6" s="1"/>
      <c r="E6" s="1"/>
      <c r="F6" s="1"/>
      <c r="G6" s="1"/>
      <c r="H6" s="1"/>
    </row>
    <row r="7" spans="1:8" x14ac:dyDescent="0.45">
      <c r="A7" s="1"/>
      <c r="B7" s="1"/>
      <c r="C7" s="1"/>
      <c r="D7" s="1"/>
      <c r="E7" s="1"/>
      <c r="F7" s="1"/>
      <c r="G7" s="1"/>
      <c r="H7" s="1"/>
    </row>
    <row r="8" spans="1:8" x14ac:dyDescent="0.4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4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4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4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45">
      <c r="A12" s="1"/>
      <c r="B12" s="41"/>
      <c r="C12" s="42"/>
      <c r="D12" s="42"/>
      <c r="E12" s="42"/>
      <c r="F12" s="43"/>
      <c r="G12" s="43"/>
      <c r="H12" s="1"/>
    </row>
    <row r="13" spans="1:8" x14ac:dyDescent="0.45">
      <c r="A13" s="1"/>
      <c r="B13" s="1"/>
      <c r="C13" s="1"/>
      <c r="D13" s="1"/>
      <c r="E13" s="1"/>
      <c r="F13" s="1"/>
      <c r="G13" s="1"/>
      <c r="H13" s="1"/>
    </row>
    <row r="14" spans="1:8" x14ac:dyDescent="0.45">
      <c r="A14" s="1"/>
      <c r="B14" s="1"/>
      <c r="C14" s="1"/>
      <c r="D14" s="1"/>
      <c r="E14" s="1"/>
      <c r="F14" s="1"/>
      <c r="G14" s="1"/>
      <c r="H14" s="1"/>
    </row>
    <row r="15" spans="1:8" x14ac:dyDescent="0.45">
      <c r="A15" s="1"/>
      <c r="B15" s="1"/>
      <c r="C15" s="1"/>
      <c r="D15" s="1"/>
      <c r="E15" s="1"/>
      <c r="F15" s="1"/>
      <c r="G15" s="1"/>
      <c r="H15" s="1"/>
    </row>
    <row r="16" spans="1:8" x14ac:dyDescent="0.45">
      <c r="A16" s="1"/>
      <c r="B16" s="1"/>
      <c r="C16" s="1"/>
      <c r="D16" s="1"/>
      <c r="E16" s="1"/>
      <c r="F16" s="1"/>
      <c r="G16" s="1"/>
      <c r="H16" s="1"/>
    </row>
    <row r="17" spans="1:8" x14ac:dyDescent="0.45">
      <c r="A17" s="1"/>
      <c r="B17" s="1"/>
      <c r="C17" s="1"/>
      <c r="D17" s="1"/>
      <c r="E17" s="1"/>
      <c r="F17" s="1"/>
      <c r="G17" s="1"/>
      <c r="H17" s="1"/>
    </row>
    <row r="18" spans="1:8" x14ac:dyDescent="0.45">
      <c r="A18" s="1"/>
      <c r="B18" s="1"/>
      <c r="C18" s="1"/>
      <c r="D18" s="1"/>
      <c r="E18" s="1"/>
      <c r="F18" s="1"/>
      <c r="G18" s="1"/>
      <c r="H18" s="1"/>
    </row>
    <row r="19" spans="1:8" x14ac:dyDescent="0.45">
      <c r="A19" s="1"/>
      <c r="B19" s="1"/>
      <c r="C19" s="1"/>
      <c r="D19" s="1"/>
      <c r="E19" s="1"/>
      <c r="F19" s="1"/>
      <c r="G19" s="1"/>
      <c r="H19" s="1"/>
    </row>
    <row r="20" spans="1:8" x14ac:dyDescent="0.45">
      <c r="A20" s="1"/>
      <c r="B20" s="1"/>
      <c r="C20" s="1"/>
      <c r="D20" s="1"/>
      <c r="E20" s="1"/>
      <c r="F20" s="1"/>
      <c r="G20" s="1"/>
      <c r="H20" s="1"/>
    </row>
    <row r="21" spans="1:8" x14ac:dyDescent="0.45">
      <c r="A21" s="1"/>
      <c r="B21" s="1"/>
      <c r="C21" s="1"/>
      <c r="D21" s="1"/>
      <c r="E21" s="1"/>
      <c r="F21" s="1"/>
      <c r="G21" s="1"/>
      <c r="H21" s="1"/>
    </row>
    <row r="22" spans="1:8" x14ac:dyDescent="0.45">
      <c r="A22" s="1"/>
      <c r="B22" s="1"/>
      <c r="C22" s="1"/>
      <c r="D22" s="1"/>
      <c r="E22" s="1"/>
      <c r="F22" s="1"/>
      <c r="G22" s="1"/>
      <c r="H22" s="1"/>
    </row>
    <row r="23" spans="1:8" x14ac:dyDescent="0.45">
      <c r="A23" s="1"/>
      <c r="B23" s="1"/>
      <c r="C23" s="1"/>
      <c r="D23" s="1"/>
      <c r="E23" s="1"/>
      <c r="F23" s="1"/>
      <c r="G23" s="1"/>
      <c r="H23" s="1"/>
    </row>
    <row r="24" spans="1:8" x14ac:dyDescent="0.45">
      <c r="A24" s="1"/>
      <c r="B24" s="1"/>
      <c r="C24" s="1"/>
      <c r="D24" s="1"/>
      <c r="E24" s="1"/>
      <c r="F24" s="1"/>
      <c r="G24" s="1"/>
      <c r="H24" s="1"/>
    </row>
    <row r="25" spans="1:8" x14ac:dyDescent="0.45">
      <c r="A25" s="1"/>
      <c r="B25" s="1"/>
      <c r="C25" s="1"/>
      <c r="D25" s="1"/>
      <c r="E25" s="1"/>
      <c r="F25" s="1"/>
      <c r="G25" s="1"/>
      <c r="H25" s="1"/>
    </row>
    <row r="26" spans="1:8" x14ac:dyDescent="0.45">
      <c r="A26" s="1"/>
      <c r="B26" s="1"/>
      <c r="C26" s="1"/>
      <c r="D26" s="1"/>
      <c r="E26" s="1"/>
      <c r="F26" s="1"/>
      <c r="G26" s="1"/>
      <c r="H26" s="1"/>
    </row>
    <row r="27" spans="1:8" x14ac:dyDescent="0.45">
      <c r="A27" s="1"/>
      <c r="B27" s="1"/>
      <c r="C27" s="1"/>
      <c r="D27" s="1"/>
      <c r="E27" s="1"/>
      <c r="F27" s="1"/>
      <c r="G27" s="1"/>
      <c r="H27" s="1"/>
    </row>
    <row r="28" spans="1:8" x14ac:dyDescent="0.45">
      <c r="A28" s="1"/>
      <c r="B28" s="1"/>
      <c r="C28" s="1"/>
      <c r="D28" s="1"/>
      <c r="E28" s="1"/>
      <c r="F28" s="1"/>
      <c r="G28" s="1"/>
      <c r="H28" s="1"/>
    </row>
    <row r="29" spans="1:8" x14ac:dyDescent="0.45">
      <c r="A29" s="1"/>
      <c r="B29" s="1"/>
      <c r="C29" s="1"/>
      <c r="D29" s="1"/>
      <c r="E29" s="1"/>
      <c r="F29" s="1"/>
      <c r="G29" s="1"/>
      <c r="H29" s="1"/>
    </row>
    <row r="30" spans="1:8" x14ac:dyDescent="0.45">
      <c r="A30" s="1"/>
      <c r="B30" s="1"/>
      <c r="C30" s="1"/>
      <c r="D30" s="1"/>
      <c r="E30" s="1"/>
      <c r="F30" s="1"/>
      <c r="G30" s="1"/>
      <c r="H30" s="1"/>
    </row>
    <row r="31" spans="1:8" x14ac:dyDescent="0.45">
      <c r="A31" s="1"/>
      <c r="B31" s="1"/>
      <c r="C31" s="1"/>
      <c r="D31" s="1"/>
      <c r="E31" s="1"/>
      <c r="F31" s="1"/>
      <c r="G31" s="1"/>
      <c r="H31" s="1"/>
    </row>
    <row r="32" spans="1:8" x14ac:dyDescent="0.45">
      <c r="A32" s="1"/>
      <c r="B32" s="1"/>
      <c r="C32" s="1"/>
      <c r="D32" s="1"/>
      <c r="E32" s="1"/>
      <c r="F32" s="1"/>
      <c r="G32" s="1"/>
      <c r="H32" s="1"/>
    </row>
    <row r="33" spans="1:8" x14ac:dyDescent="0.45">
      <c r="A33" s="1"/>
      <c r="B33" s="1"/>
      <c r="C33" s="1"/>
      <c r="D33" s="1"/>
      <c r="E33" s="1"/>
      <c r="F33" s="1"/>
      <c r="G33" s="1"/>
      <c r="H33" s="1"/>
    </row>
    <row r="34" spans="1:8" x14ac:dyDescent="0.45">
      <c r="A34" s="1"/>
      <c r="B34" s="1"/>
      <c r="C34" s="1"/>
      <c r="D34" s="1"/>
      <c r="E34" s="1"/>
      <c r="F34" s="1"/>
      <c r="G34" s="1"/>
      <c r="H34" s="1"/>
    </row>
    <row r="35" spans="1:8" x14ac:dyDescent="0.45">
      <c r="A35" s="1"/>
      <c r="B35" s="1"/>
      <c r="C35" s="1"/>
      <c r="D35" s="1"/>
      <c r="E35" s="1"/>
      <c r="F35" s="1"/>
      <c r="G35" s="1"/>
      <c r="H35" s="1"/>
    </row>
    <row r="36" spans="1:8" x14ac:dyDescent="0.45">
      <c r="A36" s="1"/>
      <c r="B36" s="1"/>
      <c r="C36" s="1"/>
      <c r="D36" s="1"/>
      <c r="E36" s="1"/>
      <c r="F36" s="1"/>
      <c r="G36" s="1"/>
      <c r="H36" s="1"/>
    </row>
    <row r="37" spans="1:8" x14ac:dyDescent="0.45">
      <c r="A37" s="1"/>
      <c r="B37" s="1"/>
      <c r="C37" s="1"/>
      <c r="D37" s="1"/>
      <c r="E37" s="1"/>
      <c r="F37" s="1"/>
      <c r="G37" s="1"/>
      <c r="H37" s="1"/>
    </row>
    <row r="38" spans="1:8" x14ac:dyDescent="0.45">
      <c r="A38" s="1"/>
      <c r="B38" s="1"/>
      <c r="C38" s="1"/>
      <c r="D38" s="1"/>
      <c r="E38" s="1"/>
      <c r="F38" s="1"/>
      <c r="G38" s="1"/>
      <c r="H38" s="1"/>
    </row>
    <row r="39" spans="1:8" x14ac:dyDescent="0.45">
      <c r="A39" s="1"/>
      <c r="B39" s="1"/>
      <c r="C39" s="1"/>
      <c r="D39" s="1"/>
      <c r="E39" s="1"/>
      <c r="F39" s="1"/>
      <c r="G39" s="1"/>
      <c r="H39" s="1"/>
    </row>
    <row r="40" spans="1:8" x14ac:dyDescent="0.45">
      <c r="A40" s="1"/>
      <c r="B40" s="1"/>
      <c r="C40" s="1"/>
      <c r="D40" s="1"/>
      <c r="E40" s="1"/>
      <c r="F40" s="1"/>
      <c r="G40" s="1"/>
      <c r="H40" s="1"/>
    </row>
    <row r="41" spans="1:8" x14ac:dyDescent="0.45">
      <c r="A41" s="1"/>
      <c r="B41" s="1"/>
      <c r="C41" s="1"/>
      <c r="D41" s="1"/>
      <c r="E41" s="1"/>
      <c r="F41" s="1"/>
      <c r="G41" s="1"/>
      <c r="H41" s="1"/>
    </row>
    <row r="42" spans="1:8" x14ac:dyDescent="0.45">
      <c r="A42" s="1"/>
      <c r="B42" s="1"/>
      <c r="C42" s="1"/>
      <c r="D42" s="1"/>
      <c r="E42" s="1"/>
      <c r="F42" s="1"/>
      <c r="G42" s="1"/>
      <c r="H42" s="1"/>
    </row>
    <row r="43" spans="1:8" x14ac:dyDescent="0.45">
      <c r="A43" s="1"/>
      <c r="B43" s="1"/>
      <c r="C43" s="1"/>
      <c r="D43" s="1"/>
      <c r="E43" s="1"/>
      <c r="F43" s="1"/>
      <c r="G43" s="1"/>
      <c r="H43" s="1"/>
    </row>
    <row r="44" spans="1:8" x14ac:dyDescent="0.45">
      <c r="A44" s="1"/>
      <c r="B44" s="1"/>
      <c r="C44" s="1"/>
      <c r="D44" s="1"/>
      <c r="E44" s="1"/>
      <c r="F44" s="1"/>
      <c r="G44" s="1"/>
      <c r="H44" s="1"/>
    </row>
    <row r="45" spans="1:8" x14ac:dyDescent="0.45">
      <c r="A45" s="1"/>
      <c r="B45" s="1"/>
      <c r="C45" s="1"/>
      <c r="D45" s="1"/>
      <c r="E45" s="1"/>
      <c r="F45" s="1"/>
      <c r="G45" s="1"/>
      <c r="H45" s="1"/>
    </row>
    <row r="46" spans="1:8" x14ac:dyDescent="0.45">
      <c r="A46" s="1"/>
      <c r="B46" s="1"/>
      <c r="C46" s="1"/>
      <c r="D46" s="1"/>
      <c r="E46" s="1"/>
      <c r="F46" s="1"/>
      <c r="G46" s="1"/>
      <c r="H46" s="1"/>
    </row>
    <row r="47" spans="1:8" x14ac:dyDescent="0.45">
      <c r="A47" s="1"/>
      <c r="B47" s="1"/>
      <c r="C47" s="1"/>
      <c r="D47" s="1"/>
      <c r="E47" s="1"/>
      <c r="F47" s="1"/>
      <c r="G47" s="1"/>
      <c r="H47" s="1"/>
    </row>
    <row r="48" spans="1:8" x14ac:dyDescent="0.45">
      <c r="A48" s="1"/>
      <c r="B48" s="1"/>
      <c r="C48" s="1"/>
      <c r="D48" s="1"/>
      <c r="E48" s="1"/>
      <c r="F48" s="1"/>
      <c r="G48" s="1"/>
      <c r="H48" s="1"/>
    </row>
    <row r="49" spans="1:8" x14ac:dyDescent="0.45">
      <c r="A49" s="1"/>
      <c r="B49" s="1"/>
      <c r="C49" s="1"/>
      <c r="D49" s="1"/>
      <c r="E49" s="1"/>
      <c r="F49" s="1"/>
      <c r="G49" s="1"/>
      <c r="H49" s="1"/>
    </row>
  </sheetData>
  <sheetProtection algorithmName="SHA-512" hashValue="RAhv3cocoWo6NsNOhVf5hNBTDrEx7jMZQ0b72HE18gZDhObIJi8taZqoGspdX6547BLYECQ2U9dg2RoE1oaNyw==" saltValue="pQijPRVamTi7Iw1DImIZvQ==" spinCount="100000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45.73046875" style="2" customWidth="1"/>
    <col min="3" max="3" width="10.1328125" style="2" customWidth="1"/>
    <col min="4" max="4" width="3.86328125" style="2" customWidth="1"/>
    <col min="5" max="5" width="12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45">
      <c r="A9" s="1"/>
      <c r="B9" s="44" t="s">
        <v>56</v>
      </c>
      <c r="C9" s="7">
        <f>'Fane 3. Omkostninger i ØR2018'!G11</f>
        <v>22214664.073699981</v>
      </c>
      <c r="D9" s="8" t="s">
        <v>3</v>
      </c>
      <c r="E9" s="9"/>
      <c r="F9" s="10"/>
      <c r="G9" s="1"/>
    </row>
    <row r="10" spans="1:7" ht="17.100000000000001" customHeight="1" x14ac:dyDescent="0.45">
      <c r="A10" s="1"/>
      <c r="B10" s="39" t="s">
        <v>73</v>
      </c>
      <c r="C10" s="7">
        <f>'Fane 4. Korrigeret grundlag'!F22</f>
        <v>231381.17393431239</v>
      </c>
      <c r="D10" s="8" t="s">
        <v>3</v>
      </c>
      <c r="E10" s="32"/>
      <c r="F10" s="13"/>
      <c r="G10" s="1"/>
    </row>
    <row r="11" spans="1:7" ht="17.100000000000001" customHeight="1" x14ac:dyDescent="0.45">
      <c r="A11" s="1"/>
      <c r="B11" s="39" t="s">
        <v>72</v>
      </c>
      <c r="C11" s="7">
        <f>'Fane 4. Korrigeret grundlag'!F23</f>
        <v>-20148.888962130735</v>
      </c>
      <c r="D11" s="8" t="s">
        <v>3</v>
      </c>
      <c r="E11" s="32"/>
      <c r="F11" s="13"/>
      <c r="G11" s="1"/>
    </row>
    <row r="12" spans="1:7" ht="17.100000000000001" customHeight="1" x14ac:dyDescent="0.4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45">
      <c r="A13" s="1"/>
      <c r="B13" s="64" t="s">
        <v>76</v>
      </c>
      <c r="C13" s="11">
        <f>'Fane 11. Tillæg'!F12</f>
        <v>0</v>
      </c>
      <c r="D13" s="8" t="s">
        <v>3</v>
      </c>
      <c r="E13" s="12"/>
      <c r="F13" s="13"/>
      <c r="G13" s="1"/>
    </row>
    <row r="14" spans="1:7" ht="17.100000000000001" customHeight="1" x14ac:dyDescent="0.4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4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45">
      <c r="A16" s="1"/>
      <c r="B16" s="64" t="s">
        <v>42</v>
      </c>
      <c r="C16" s="11">
        <f>SUM(C9:C15)*Prisudvikling2019</f>
        <v>378997.6484615595</v>
      </c>
      <c r="D16" s="8" t="s">
        <v>3</v>
      </c>
      <c r="E16" s="12"/>
      <c r="F16" s="13"/>
      <c r="G16" s="1"/>
    </row>
    <row r="17" spans="1:7" ht="17.100000000000001" customHeight="1" x14ac:dyDescent="0.45">
      <c r="A17" s="1"/>
      <c r="B17" s="64" t="s">
        <v>14</v>
      </c>
      <c r="C17" s="11">
        <f>-SUM(C9:C16)*'Fane 6. Individuelt eff. krav'!G9</f>
        <v>0</v>
      </c>
      <c r="D17" s="8" t="s">
        <v>3</v>
      </c>
      <c r="E17" s="12"/>
      <c r="F17" s="13"/>
      <c r="G17" s="1"/>
    </row>
    <row r="18" spans="1:7" ht="17.100000000000001" customHeight="1" x14ac:dyDescent="0.4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-234331.00626808952</v>
      </c>
      <c r="D18" s="8" t="s">
        <v>3</v>
      </c>
      <c r="E18" s="12"/>
      <c r="F18" s="13"/>
      <c r="G18" s="1"/>
    </row>
    <row r="19" spans="1:7" ht="17.100000000000001" customHeight="1" x14ac:dyDescent="0.4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-96473.129199594783</v>
      </c>
      <c r="D19" s="8" t="s">
        <v>3</v>
      </c>
      <c r="E19" s="15"/>
      <c r="F19" s="16"/>
      <c r="G19" s="1"/>
    </row>
    <row r="20" spans="1:7" ht="17.100000000000001" customHeight="1" x14ac:dyDescent="0.45">
      <c r="A20" s="1"/>
      <c r="B20" s="63" t="s">
        <v>46</v>
      </c>
      <c r="C20" s="17">
        <f>SUM(C9:C19)</f>
        <v>22474089.871666037</v>
      </c>
      <c r="D20" s="18" t="s">
        <v>3</v>
      </c>
      <c r="E20" s="17">
        <f>C20</f>
        <v>22474089.871666037</v>
      </c>
      <c r="F20" s="18" t="s">
        <v>3</v>
      </c>
      <c r="G20" s="1"/>
    </row>
    <row r="21" spans="1:7" ht="15" customHeight="1" x14ac:dyDescent="0.4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45">
      <c r="A22" s="1"/>
      <c r="B22" s="29" t="s">
        <v>23</v>
      </c>
      <c r="C22" s="17">
        <f>'Fane 5. Ikke-påvirkelige omk.'!E15</f>
        <v>15779390.492019087</v>
      </c>
      <c r="D22" s="18" t="s">
        <v>3</v>
      </c>
      <c r="E22" s="17">
        <f>C22</f>
        <v>15779390.492019087</v>
      </c>
      <c r="F22" s="18" t="s">
        <v>3</v>
      </c>
      <c r="G22" s="1"/>
    </row>
    <row r="23" spans="1:7" ht="15" customHeight="1" x14ac:dyDescent="0.45">
      <c r="A23" s="1"/>
      <c r="B23" s="41" t="s">
        <v>84</v>
      </c>
      <c r="C23" s="42"/>
      <c r="D23" s="42"/>
      <c r="E23" s="42"/>
      <c r="F23" s="43"/>
      <c r="G23" s="1"/>
    </row>
    <row r="24" spans="1:7" ht="26.65" x14ac:dyDescent="0.45">
      <c r="A24" s="1"/>
      <c r="B24" s="29" t="s">
        <v>57</v>
      </c>
      <c r="C24" s="17">
        <v>85760.286400448022</v>
      </c>
      <c r="D24" s="18" t="s">
        <v>3</v>
      </c>
      <c r="E24" s="17">
        <f>C24</f>
        <v>85760.286400448022</v>
      </c>
      <c r="F24" s="18" t="s">
        <v>3</v>
      </c>
      <c r="G24" s="1"/>
    </row>
    <row r="25" spans="1:7" x14ac:dyDescent="0.4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45">
      <c r="A26" s="1"/>
      <c r="B26" s="29" t="s">
        <v>25</v>
      </c>
      <c r="C26" s="17">
        <f>'Fane 8. Hist. over el. underdæk'!G13</f>
        <v>-3009492</v>
      </c>
      <c r="D26" s="18" t="s">
        <v>3</v>
      </c>
      <c r="E26" s="17">
        <f>C26</f>
        <v>-3009492</v>
      </c>
      <c r="F26" s="18" t="s">
        <v>3</v>
      </c>
      <c r="G26" s="1"/>
    </row>
    <row r="27" spans="1:7" x14ac:dyDescent="0.45">
      <c r="A27" s="1"/>
      <c r="B27" s="41" t="s">
        <v>109</v>
      </c>
      <c r="C27" s="42"/>
      <c r="D27" s="42"/>
      <c r="E27" s="42"/>
      <c r="F27" s="43"/>
      <c r="G27" s="1"/>
    </row>
    <row r="28" spans="1:7" x14ac:dyDescent="0.45">
      <c r="A28" s="1"/>
      <c r="B28" s="29" t="s">
        <v>113</v>
      </c>
      <c r="C28" s="17">
        <f>'Fane 9. Kontrol af ØR2017'!G30</f>
        <v>0</v>
      </c>
      <c r="D28" s="18" t="s">
        <v>3</v>
      </c>
      <c r="E28" s="17">
        <f>C28</f>
        <v>0</v>
      </c>
      <c r="F28" s="18" t="s">
        <v>3</v>
      </c>
      <c r="G28" s="1"/>
    </row>
    <row r="29" spans="1:7" x14ac:dyDescent="0.45">
      <c r="A29" s="1"/>
      <c r="B29" s="41" t="s">
        <v>36</v>
      </c>
      <c r="C29" s="42"/>
      <c r="D29" s="43"/>
      <c r="E29" s="20">
        <f>SUM(E20,E22,E24,E26,E28:E28)</f>
        <v>35329748.650085568</v>
      </c>
      <c r="F29" s="21" t="s">
        <v>3</v>
      </c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</sheetData>
  <sheetProtection algorithmName="SHA-512" hashValue="ai7ZQBurifHkoNyE4B/fgHsIsv20YfyMfI7i/8z3fJfItCVCaKtKMmwQNnMUWnymvI5TJVdJt3b1m8IHyMkAYA==" saltValue="Pxx6K5QyG+nVaJ8be1tjH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47.3984375" style="2" customWidth="1"/>
    <col min="3" max="3" width="10.265625" style="2" customWidth="1"/>
    <col min="4" max="4" width="3.265625" style="2" customWidth="1"/>
    <col min="5" max="5" width="11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45">
      <c r="A9" s="1"/>
      <c r="B9" s="44" t="s">
        <v>59</v>
      </c>
      <c r="C9" s="7">
        <f>'Fane 2.1. Økonomisk ramme 2019'!E20</f>
        <v>22474089.871666037</v>
      </c>
      <c r="D9" s="8" t="s">
        <v>3</v>
      </c>
      <c r="E9" s="9"/>
      <c r="F9" s="10"/>
      <c r="G9" s="1"/>
    </row>
    <row r="10" spans="1:7" ht="15" customHeight="1" x14ac:dyDescent="0.45">
      <c r="A10" s="1"/>
      <c r="B10" s="45" t="s">
        <v>42</v>
      </c>
      <c r="C10" s="11">
        <f>C9*Prisudvikling2019</f>
        <v>379812.118831156</v>
      </c>
      <c r="D10" s="8" t="s">
        <v>3</v>
      </c>
      <c r="E10" s="12"/>
      <c r="F10" s="13"/>
      <c r="G10" s="1"/>
    </row>
    <row r="11" spans="1:7" ht="15" customHeight="1" x14ac:dyDescent="0.45">
      <c r="A11" s="1"/>
      <c r="B11" s="45" t="s">
        <v>14</v>
      </c>
      <c r="C11" s="11">
        <f>-SUM(C9:C10)*'Fane 6. Individuelt eff. krav'!G9</f>
        <v>0</v>
      </c>
      <c r="D11" s="8" t="s">
        <v>3</v>
      </c>
      <c r="E11" s="12"/>
      <c r="F11" s="13"/>
      <c r="G11" s="1"/>
    </row>
    <row r="12" spans="1:7" ht="15" customHeight="1" x14ac:dyDescent="0.45">
      <c r="A12" s="1"/>
      <c r="B12" s="45" t="s">
        <v>70</v>
      </c>
      <c r="C12" s="11">
        <f>('Fane 2.1. Økonomisk ramme 2019'!C18/GenereltKravDrift-'Fane 2.1. Økonomisk ramme 2019'!C18)*(1+Prisudvikling2019)*GenereltKravDrift</f>
        <v>-233525.37626853981</v>
      </c>
      <c r="D12" s="8" t="s">
        <v>3</v>
      </c>
      <c r="E12" s="14"/>
      <c r="F12" s="13"/>
      <c r="G12" s="1"/>
    </row>
    <row r="13" spans="1:7" ht="15" customHeight="1" x14ac:dyDescent="0.45">
      <c r="A13" s="1"/>
      <c r="B13" s="45" t="s">
        <v>71</v>
      </c>
      <c r="C13" s="11">
        <f>('Fane 2.1. Økonomisk ramme 2019'!C19/GenereltKravAnlæg-'Fane 2.1. Økonomisk ramme 2019'!C19)*(1+Prisudvikling2019)*GenereltKravAnlæg</f>
        <v>-97250.024414845248</v>
      </c>
      <c r="D13" s="8" t="s">
        <v>3</v>
      </c>
      <c r="E13" s="15"/>
      <c r="F13" s="16"/>
      <c r="G13" s="1"/>
    </row>
    <row r="14" spans="1:7" ht="15" customHeight="1" x14ac:dyDescent="0.45">
      <c r="A14" s="1"/>
      <c r="B14" s="46" t="s">
        <v>46</v>
      </c>
      <c r="C14" s="17">
        <f>SUM(C9:C13)</f>
        <v>22523126.58981381</v>
      </c>
      <c r="D14" s="18" t="s">
        <v>3</v>
      </c>
      <c r="E14" s="17">
        <f>C14</f>
        <v>22523126.58981381</v>
      </c>
      <c r="F14" s="18" t="s">
        <v>3</v>
      </c>
      <c r="G14" s="1"/>
    </row>
    <row r="15" spans="1:7" x14ac:dyDescent="0.4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45">
      <c r="A16" s="1"/>
      <c r="B16" s="29" t="s">
        <v>23</v>
      </c>
      <c r="C16" s="17">
        <f>'Fane 5. Ikke-påvirkelige omk.'!E15*(1+Prisudvikling2019)</f>
        <v>16046062.191334208</v>
      </c>
      <c r="D16" s="18" t="s">
        <v>3</v>
      </c>
      <c r="E16" s="17">
        <f>C16</f>
        <v>16046062.191334208</v>
      </c>
      <c r="F16" s="18" t="s">
        <v>3</v>
      </c>
      <c r="G16" s="1"/>
    </row>
    <row r="17" spans="1:7" x14ac:dyDescent="0.4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45">
      <c r="A18" s="1"/>
      <c r="B18" s="29" t="s">
        <v>25</v>
      </c>
      <c r="C18" s="17">
        <f>IF('Fane 8. Hist. over el. underdæk'!G12&gt;1,'Fane 8. Hist. over el. underdæk'!G13,0)</f>
        <v>-3009492</v>
      </c>
      <c r="D18" s="18" t="s">
        <v>3</v>
      </c>
      <c r="E18" s="17">
        <f>C18</f>
        <v>-3009492</v>
      </c>
      <c r="F18" s="18" t="s">
        <v>3</v>
      </c>
      <c r="G18" s="1"/>
    </row>
    <row r="19" spans="1:7" x14ac:dyDescent="0.4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45">
      <c r="A20" s="1"/>
      <c r="B20" s="29" t="s">
        <v>113</v>
      </c>
      <c r="C20" s="17">
        <f>'Fane 2.1. Økonomisk ramme 2019'!C28*(1+Prisudvikling2019)</f>
        <v>0</v>
      </c>
      <c r="D20" s="18" t="s">
        <v>3</v>
      </c>
      <c r="E20" s="17">
        <f>C20</f>
        <v>0</v>
      </c>
      <c r="F20" s="18" t="s">
        <v>3</v>
      </c>
      <c r="G20" s="1"/>
    </row>
    <row r="21" spans="1:7" x14ac:dyDescent="0.45">
      <c r="A21" s="1"/>
      <c r="B21" s="41" t="s">
        <v>60</v>
      </c>
      <c r="C21" s="42"/>
      <c r="D21" s="43"/>
      <c r="E21" s="20">
        <f>SUM(E14,E16,E18,E20:E20)</f>
        <v>35559696.781148016</v>
      </c>
      <c r="F21" s="2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CIwLd8GIHAS0gpHABfD+2jOCSOep1Axh5uAr3T2h2g8WftNi5ZLA4vBLou2wEqEdiEREGL8R+vARwLLggGvXdw==" saltValue="Rujv+n7Qpz59V4ttslfXm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48.1328125" style="2" customWidth="1"/>
    <col min="3" max="3" width="10.265625" style="2" customWidth="1"/>
    <col min="4" max="4" width="3.265625" style="2" customWidth="1"/>
    <col min="5" max="5" width="11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87" t="s">
        <v>49</v>
      </c>
      <c r="C5" s="87"/>
      <c r="D5" s="87"/>
      <c r="E5" s="87"/>
      <c r="F5" s="87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45">
      <c r="A8" s="1"/>
      <c r="B8" s="44" t="s">
        <v>61</v>
      </c>
      <c r="C8" s="7">
        <f>'Fane 2.2. Økonomisk ramme 2020'!E14</f>
        <v>22523126.58981381</v>
      </c>
      <c r="D8" s="8" t="s">
        <v>3</v>
      </c>
      <c r="E8" s="9"/>
      <c r="F8" s="10"/>
      <c r="G8" s="1"/>
    </row>
    <row r="9" spans="1:7" ht="15" customHeight="1" x14ac:dyDescent="0.45">
      <c r="A9" s="1"/>
      <c r="B9" s="45" t="s">
        <v>42</v>
      </c>
      <c r="C9" s="11">
        <f>C8*Prisudvikling2019</f>
        <v>380640.83936785336</v>
      </c>
      <c r="D9" s="8" t="s">
        <v>3</v>
      </c>
      <c r="E9" s="12"/>
      <c r="F9" s="13"/>
      <c r="G9" s="1"/>
    </row>
    <row r="10" spans="1:7" ht="15" customHeight="1" x14ac:dyDescent="0.45">
      <c r="A10" s="1"/>
      <c r="B10" s="45" t="s">
        <v>14</v>
      </c>
      <c r="C10" s="11">
        <f>-SUM(C8:C9)*'Fane 6. Individuelt eff. krav'!G9</f>
        <v>0</v>
      </c>
      <c r="D10" s="8" t="s">
        <v>3</v>
      </c>
      <c r="E10" s="12"/>
      <c r="F10" s="13"/>
      <c r="G10" s="1"/>
    </row>
    <row r="11" spans="1:7" ht="15" customHeight="1" x14ac:dyDescent="0.45">
      <c r="A11" s="1"/>
      <c r="B11" s="45" t="s">
        <v>70</v>
      </c>
      <c r="C11" s="11">
        <f>('Fane 2.2. Økonomisk ramme 2020'!C12/GenereltKravDrift-'Fane 2.2. Økonomisk ramme 2020'!C12)*(1+Prisudvikling2019)*GenereltKravDrift</f>
        <v>-232722.51602492854</v>
      </c>
      <c r="D11" s="8" t="s">
        <v>3</v>
      </c>
      <c r="E11" s="14"/>
      <c r="F11" s="13"/>
      <c r="G11" s="1"/>
    </row>
    <row r="12" spans="1:7" ht="15" customHeight="1" x14ac:dyDescent="0.45">
      <c r="A12" s="1"/>
      <c r="B12" s="45" t="s">
        <v>71</v>
      </c>
      <c r="C12" s="11">
        <f>('Fane 2.2. Økonomisk ramme 2020'!C13/GenereltKravAnlæg-'Fane 2.2. Økonomisk ramme 2020'!C13)*(1+Prisudvikling2019)*GenereltKravAnlæg</f>
        <v>-98033.175943957263</v>
      </c>
      <c r="D12" s="8" t="s">
        <v>3</v>
      </c>
      <c r="E12" s="15"/>
      <c r="F12" s="16"/>
      <c r="G12" s="1"/>
    </row>
    <row r="13" spans="1:7" x14ac:dyDescent="0.45">
      <c r="A13" s="1"/>
      <c r="B13" s="46" t="s">
        <v>46</v>
      </c>
      <c r="C13" s="17">
        <f>SUM(C8:C12)</f>
        <v>22573011.737212777</v>
      </c>
      <c r="D13" s="18" t="s">
        <v>3</v>
      </c>
      <c r="E13" s="17">
        <f>C13</f>
        <v>22573011.737212777</v>
      </c>
      <c r="F13" s="18" t="s">
        <v>3</v>
      </c>
      <c r="G13" s="1"/>
    </row>
    <row r="14" spans="1:7" x14ac:dyDescent="0.4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45">
      <c r="A15" s="1"/>
      <c r="B15" s="29" t="s">
        <v>23</v>
      </c>
      <c r="C15" s="17">
        <f>'Fane 5. Ikke-påvirkelige omk.'!E15*(1+Prisudvikling2019)^2</f>
        <v>16317240.642367754</v>
      </c>
      <c r="D15" s="18" t="s">
        <v>3</v>
      </c>
      <c r="E15" s="17">
        <f>C15</f>
        <v>16317240.642367754</v>
      </c>
      <c r="F15" s="18" t="s">
        <v>3</v>
      </c>
      <c r="G15" s="1"/>
    </row>
    <row r="16" spans="1:7" x14ac:dyDescent="0.45">
      <c r="A16" s="1"/>
      <c r="B16" s="41" t="s">
        <v>82</v>
      </c>
      <c r="C16" s="42"/>
      <c r="D16" s="43"/>
      <c r="E16" s="20">
        <f>SUM(E13,E15)</f>
        <v>38890252.379580528</v>
      </c>
      <c r="F16" s="21" t="s">
        <v>3</v>
      </c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1HuQo66RWr3zAzy0aBtFEQCvXAhdX4/dOJujxvMj2Uvw4+DnpckEdVvY16aS9Y2IZxBQxVQplQSuOCv9v6o72g==" saltValue="gUKsmgOFZ6GuchWhVM0zm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48.3984375" style="2" customWidth="1"/>
    <col min="3" max="3" width="10.265625" style="2" customWidth="1"/>
    <col min="4" max="4" width="3.265625" style="2" customWidth="1"/>
    <col min="5" max="5" width="11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87" t="s">
        <v>49</v>
      </c>
      <c r="C5" s="87"/>
      <c r="D5" s="87"/>
      <c r="E5" s="87"/>
      <c r="F5" s="87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45">
      <c r="A8" s="1"/>
      <c r="B8" s="44" t="s">
        <v>67</v>
      </c>
      <c r="C8" s="7">
        <f>'Fane 2.3. Økonomisk ramme 2021'!E13</f>
        <v>22573011.737212777</v>
      </c>
      <c r="D8" s="8" t="s">
        <v>3</v>
      </c>
      <c r="E8" s="9"/>
      <c r="F8" s="10"/>
      <c r="G8" s="1"/>
    </row>
    <row r="9" spans="1:7" ht="15" customHeight="1" x14ac:dyDescent="0.45">
      <c r="A9" s="1"/>
      <c r="B9" s="45" t="s">
        <v>42</v>
      </c>
      <c r="C9" s="11">
        <f>C8*Prisudvikling2019</f>
        <v>381483.89835889591</v>
      </c>
      <c r="D9" s="8" t="s">
        <v>3</v>
      </c>
      <c r="E9" s="12"/>
      <c r="F9" s="13"/>
      <c r="G9" s="1"/>
    </row>
    <row r="10" spans="1:7" ht="15" customHeight="1" x14ac:dyDescent="0.45">
      <c r="A10" s="1"/>
      <c r="B10" s="45" t="s">
        <v>14</v>
      </c>
      <c r="C10" s="11">
        <f>-SUM(C8:C9)*'Fane 6. Individuelt eff. krav'!G9</f>
        <v>0</v>
      </c>
      <c r="D10" s="8" t="s">
        <v>3</v>
      </c>
      <c r="E10" s="12"/>
      <c r="F10" s="13"/>
      <c r="G10" s="1"/>
    </row>
    <row r="11" spans="1:7" ht="15" customHeight="1" x14ac:dyDescent="0.45">
      <c r="A11" s="1"/>
      <c r="B11" s="45" t="s">
        <v>70</v>
      </c>
      <c r="C11" s="11">
        <f>('Fane 2.3. Økonomisk ramme 2021'!C11/GenereltKravDrift-'Fane 2.3. Økonomisk ramme 2021'!C11)*(1+Prisudvikling2019)*GenereltKravDrift</f>
        <v>-231922.41601483483</v>
      </c>
      <c r="D11" s="8" t="s">
        <v>3</v>
      </c>
      <c r="E11" s="14"/>
      <c r="F11" s="13"/>
      <c r="G11" s="1"/>
    </row>
    <row r="12" spans="1:7" ht="15" customHeight="1" x14ac:dyDescent="0.45">
      <c r="A12" s="1"/>
      <c r="B12" s="45" t="s">
        <v>71</v>
      </c>
      <c r="C12" s="11">
        <f>('Fane 2.3. Økonomisk ramme 2021'!C12/GenereltKravAnlæg-'Fane 2.3. Økonomisk ramme 2021'!C12)*(1+Prisudvikling2019)*GenereltKravAnlæg</f>
        <v>-98822.63416883866</v>
      </c>
      <c r="D12" s="8" t="s">
        <v>3</v>
      </c>
      <c r="E12" s="15"/>
      <c r="F12" s="16"/>
      <c r="G12" s="1"/>
    </row>
    <row r="13" spans="1:7" x14ac:dyDescent="0.45">
      <c r="A13" s="1"/>
      <c r="B13" s="46" t="s">
        <v>46</v>
      </c>
      <c r="C13" s="17">
        <f>SUM(C8:C12)</f>
        <v>22623750.585388001</v>
      </c>
      <c r="D13" s="18" t="s">
        <v>3</v>
      </c>
      <c r="E13" s="17">
        <f>C13</f>
        <v>22623750.585388001</v>
      </c>
      <c r="F13" s="18" t="s">
        <v>3</v>
      </c>
      <c r="G13" s="1"/>
    </row>
    <row r="14" spans="1:7" x14ac:dyDescent="0.4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45">
      <c r="A15" s="1"/>
      <c r="B15" s="29" t="s">
        <v>23</v>
      </c>
      <c r="C15" s="17">
        <f>'Fane 5. Ikke-påvirkelige omk.'!E15*(1+Prisudvikling2019)^3</f>
        <v>16593002.009223767</v>
      </c>
      <c r="D15" s="18" t="s">
        <v>3</v>
      </c>
      <c r="E15" s="17">
        <f>C15</f>
        <v>16593002.009223767</v>
      </c>
      <c r="F15" s="18" t="s">
        <v>3</v>
      </c>
      <c r="G15" s="1"/>
    </row>
    <row r="16" spans="1:7" x14ac:dyDescent="0.45">
      <c r="A16" s="1"/>
      <c r="B16" s="41" t="s">
        <v>83</v>
      </c>
      <c r="C16" s="42"/>
      <c r="D16" s="43"/>
      <c r="E16" s="20">
        <f>SUM(E13,E15)</f>
        <v>39216752.594611764</v>
      </c>
      <c r="F16" s="21" t="s">
        <v>3</v>
      </c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Y9++v6moTcWyPLE10VBF6eQApZwsGWWSDkHs2h2b3OAssHcoHrt1Wetpvw7/X0jq+UTkA1JvO8xtzKaqL3sA8g==" saltValue="PU8NIZIJ9RijYIWrl1FUY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15.1328125" style="2" customWidth="1"/>
    <col min="5" max="5" width="9.1328125" style="2"/>
    <col min="6" max="6" width="14.265625" style="2" customWidth="1"/>
    <col min="7" max="7" width="10.597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4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45">
      <c r="A9" s="1"/>
      <c r="B9" s="47" t="s">
        <v>35</v>
      </c>
      <c r="C9" s="48"/>
      <c r="D9" s="48"/>
      <c r="E9" s="48"/>
      <c r="F9" s="49"/>
      <c r="G9" s="11">
        <v>38255814</v>
      </c>
      <c r="H9" s="22" t="s">
        <v>3</v>
      </c>
      <c r="I9" s="1"/>
    </row>
    <row r="10" spans="1:9" x14ac:dyDescent="0.45">
      <c r="A10" s="1"/>
      <c r="B10" s="50" t="s">
        <v>55</v>
      </c>
      <c r="C10" s="48"/>
      <c r="D10" s="48"/>
      <c r="E10" s="48"/>
      <c r="F10" s="49"/>
      <c r="G10" s="11">
        <v>16041149.926300019</v>
      </c>
      <c r="H10" s="22" t="s">
        <v>3</v>
      </c>
      <c r="I10" s="1"/>
    </row>
    <row r="11" spans="1:9" ht="15" customHeight="1" x14ac:dyDescent="0.45">
      <c r="A11" s="1"/>
      <c r="B11" s="41" t="s">
        <v>56</v>
      </c>
      <c r="C11" s="51"/>
      <c r="D11" s="51"/>
      <c r="E11" s="51"/>
      <c r="F11" s="52"/>
      <c r="G11" s="33">
        <f>G9-G10</f>
        <v>22214664.073699981</v>
      </c>
      <c r="H11" s="34" t="s">
        <v>3</v>
      </c>
      <c r="I11" s="1"/>
    </row>
    <row r="12" spans="1:9" x14ac:dyDescent="0.4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4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4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4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4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4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4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4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5qFXQ2izIGLHXL7zSpOgF/lV6SpsBk3f0P4hj6tIdGcUMauFs1w9SqrzHkMzN2ltYNd2Ll5Zw2cW/cqmZTSaWQ==" saltValue="0eKURLj5m2dOJNmpeIUFgg==" spinCount="100000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328125" defaultRowHeight="14.25" x14ac:dyDescent="0.45"/>
  <cols>
    <col min="1" max="1" width="10.59765625" style="2" customWidth="1"/>
    <col min="2" max="2" width="7.73046875" style="2" customWidth="1"/>
    <col min="3" max="3" width="17.73046875" style="2" customWidth="1"/>
    <col min="4" max="4" width="15.1328125" style="2" customWidth="1"/>
    <col min="5" max="5" width="7.86328125" style="2" customWidth="1"/>
    <col min="6" max="6" width="12.265625" style="2" customWidth="1"/>
    <col min="7" max="7" width="4" style="2" customWidth="1"/>
    <col min="8" max="8" width="5.1328125" style="2" customWidth="1"/>
    <col min="9" max="9" width="6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4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45">
      <c r="A9" s="1"/>
      <c r="B9" s="90" t="s">
        <v>63</v>
      </c>
      <c r="C9" s="91"/>
      <c r="D9" s="91"/>
      <c r="E9" s="92"/>
      <c r="F9" s="11">
        <v>11376379.295833027</v>
      </c>
      <c r="G9" s="22" t="s">
        <v>3</v>
      </c>
      <c r="H9" s="1"/>
      <c r="I9" s="1"/>
    </row>
    <row r="10" spans="1:9" x14ac:dyDescent="0.45">
      <c r="A10" s="1"/>
      <c r="B10" s="90" t="s">
        <v>64</v>
      </c>
      <c r="C10" s="91"/>
      <c r="D10" s="91"/>
      <c r="E10" s="92"/>
      <c r="F10" s="11">
        <v>10808243.946027</v>
      </c>
      <c r="G10" s="22" t="s">
        <v>3</v>
      </c>
      <c r="H10" s="1"/>
      <c r="I10" s="1"/>
    </row>
    <row r="11" spans="1:9" x14ac:dyDescent="0.4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4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4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4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45">
      <c r="A15" s="1"/>
      <c r="B15" s="90" t="s">
        <v>37</v>
      </c>
      <c r="C15" s="91"/>
      <c r="D15" s="91"/>
      <c r="E15" s="92"/>
      <c r="F15" s="11">
        <v>11603915.114433</v>
      </c>
      <c r="G15" s="22" t="s">
        <v>3</v>
      </c>
      <c r="H15" s="1"/>
      <c r="I15" s="1"/>
    </row>
    <row r="16" spans="1:9" x14ac:dyDescent="0.45">
      <c r="A16" s="1"/>
      <c r="B16" s="90" t="s">
        <v>38</v>
      </c>
      <c r="C16" s="91"/>
      <c r="D16" s="91"/>
      <c r="E16" s="92"/>
      <c r="F16" s="11">
        <v>10788429.914202699</v>
      </c>
      <c r="G16" s="22" t="s">
        <v>3</v>
      </c>
      <c r="H16" s="1"/>
      <c r="I16" s="1"/>
    </row>
    <row r="17" spans="1:9" x14ac:dyDescent="0.4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4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4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4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4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45">
      <c r="A22" s="1"/>
      <c r="B22" s="96" t="s">
        <v>65</v>
      </c>
      <c r="C22" s="97"/>
      <c r="D22" s="53">
        <f>F15-F9</f>
        <v>227535.81859997287</v>
      </c>
      <c r="E22" s="22" t="s">
        <v>3</v>
      </c>
      <c r="F22" s="11">
        <f>D22*(1+Prisudvikling2019)</f>
        <v>231381.17393431239</v>
      </c>
      <c r="G22" s="22" t="s">
        <v>3</v>
      </c>
      <c r="H22" s="1"/>
      <c r="I22" s="1"/>
    </row>
    <row r="23" spans="1:9" ht="15" customHeight="1" x14ac:dyDescent="0.45">
      <c r="A23" s="1"/>
      <c r="B23" s="96" t="s">
        <v>66</v>
      </c>
      <c r="C23" s="97"/>
      <c r="D23" s="53">
        <f>F16-F10</f>
        <v>-19814.031824300066</v>
      </c>
      <c r="E23" s="22" t="s">
        <v>3</v>
      </c>
      <c r="F23" s="11">
        <f>D23*(1+Prisudvikling2019)</f>
        <v>-20148.888962130735</v>
      </c>
      <c r="G23" s="22" t="s">
        <v>3</v>
      </c>
      <c r="H23" s="1"/>
      <c r="I23" s="1"/>
    </row>
    <row r="24" spans="1:9" x14ac:dyDescent="0.4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4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4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4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gruqIP3KwR01L8I+hRQCuvvhS5g8Gu67w4do7LCYH5otN/68juRbVR1KLvj/cr9yE7pqakcVfE+qx/X9D/3dmg==" saltValue="twZGiQlcJllRjw8qbm6Bkg==" spinCount="100000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0" style="2" hidden="1" customWidth="1"/>
    <col min="4" max="4" width="28.59765625" style="2" hidden="1" customWidth="1"/>
    <col min="5" max="5" width="24.86328125" style="2" customWidth="1"/>
    <col min="6" max="6" width="3.265625" style="2" customWidth="1"/>
    <col min="7" max="7" width="7.86328125" style="2" customWidth="1"/>
    <col min="8" max="8" width="4" style="2" customWidth="1"/>
    <col min="9" max="16384" width="9.1328125" style="2"/>
  </cols>
  <sheetData>
    <row r="1" spans="1:8" x14ac:dyDescent="0.45">
      <c r="A1" s="1"/>
      <c r="B1" s="1"/>
      <c r="C1" s="1"/>
      <c r="D1" s="1"/>
      <c r="E1" s="1"/>
      <c r="F1" s="1"/>
      <c r="G1" s="1"/>
      <c r="H1" s="1"/>
    </row>
    <row r="2" spans="1:8" x14ac:dyDescent="0.45">
      <c r="A2" s="1"/>
      <c r="B2" s="1"/>
      <c r="C2" s="1"/>
      <c r="D2" s="1"/>
      <c r="E2" s="1"/>
      <c r="F2" s="1"/>
      <c r="G2" s="1"/>
      <c r="H2" s="1"/>
    </row>
    <row r="3" spans="1:8" ht="15" customHeight="1" x14ac:dyDescent="0.4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45">
      <c r="A4" s="1"/>
      <c r="B4" s="86"/>
      <c r="C4" s="86"/>
      <c r="D4" s="86"/>
      <c r="E4" s="86"/>
      <c r="F4" s="86"/>
      <c r="G4" s="1"/>
      <c r="H4" s="1"/>
    </row>
    <row r="5" spans="1:8" x14ac:dyDescent="0.45">
      <c r="A5" s="1"/>
      <c r="B5" s="1"/>
      <c r="C5" s="1"/>
      <c r="D5" s="1"/>
      <c r="E5" s="1"/>
      <c r="F5" s="1"/>
      <c r="G5" s="1"/>
      <c r="H5" s="1"/>
    </row>
    <row r="6" spans="1:8" x14ac:dyDescent="0.45">
      <c r="A6" s="1"/>
      <c r="B6" s="1"/>
      <c r="C6" s="1"/>
      <c r="D6" s="1"/>
      <c r="E6" s="1"/>
      <c r="F6" s="1"/>
      <c r="G6" s="1"/>
      <c r="H6" s="1"/>
    </row>
    <row r="7" spans="1:8" x14ac:dyDescent="0.45">
      <c r="A7" s="1"/>
      <c r="B7" s="1"/>
      <c r="C7" s="1"/>
      <c r="D7" s="1"/>
      <c r="E7" s="1"/>
      <c r="F7" s="1"/>
      <c r="G7" s="1"/>
      <c r="H7" s="1"/>
    </row>
    <row r="8" spans="1:8" x14ac:dyDescent="0.4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4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45">
      <c r="A10" s="1"/>
      <c r="B10" s="44" t="s">
        <v>154</v>
      </c>
      <c r="C10" s="48"/>
      <c r="D10" s="49"/>
      <c r="E10" s="11">
        <v>14805625</v>
      </c>
      <c r="F10" s="22" t="s">
        <v>3</v>
      </c>
      <c r="G10" s="1"/>
      <c r="H10" s="1"/>
    </row>
    <row r="11" spans="1:8" x14ac:dyDescent="0.45">
      <c r="A11" s="1"/>
      <c r="B11" s="44" t="s">
        <v>150</v>
      </c>
      <c r="C11" s="48"/>
      <c r="D11" s="49"/>
      <c r="E11" s="11">
        <v>54455</v>
      </c>
      <c r="F11" s="22" t="s">
        <v>3</v>
      </c>
      <c r="G11" s="1"/>
      <c r="H11" s="1"/>
    </row>
    <row r="12" spans="1:8" x14ac:dyDescent="0.45">
      <c r="A12" s="1"/>
      <c r="B12" s="44" t="s">
        <v>151</v>
      </c>
      <c r="C12" s="48"/>
      <c r="D12" s="49"/>
      <c r="E12" s="11">
        <v>187035</v>
      </c>
      <c r="F12" s="22" t="s">
        <v>3</v>
      </c>
      <c r="G12" s="1"/>
      <c r="H12" s="1"/>
    </row>
    <row r="13" spans="1:8" x14ac:dyDescent="0.45">
      <c r="A13" s="1"/>
      <c r="B13" s="44" t="s">
        <v>155</v>
      </c>
      <c r="C13" s="48"/>
      <c r="D13" s="49"/>
      <c r="E13" s="11">
        <v>212154</v>
      </c>
      <c r="F13" s="22" t="s">
        <v>3</v>
      </c>
      <c r="G13" s="1"/>
      <c r="H13" s="1"/>
    </row>
    <row r="14" spans="1:8" x14ac:dyDescent="0.45">
      <c r="A14" s="1"/>
      <c r="B14" s="41" t="s">
        <v>140</v>
      </c>
      <c r="C14" s="42"/>
      <c r="D14" s="43"/>
      <c r="E14" s="20">
        <f>SUM(E10:E13)</f>
        <v>15259269</v>
      </c>
      <c r="F14" s="21" t="s">
        <v>3</v>
      </c>
      <c r="G14" s="1"/>
      <c r="H14" s="1"/>
    </row>
    <row r="15" spans="1:8" x14ac:dyDescent="0.45">
      <c r="A15" s="1"/>
      <c r="B15" s="41" t="s">
        <v>141</v>
      </c>
      <c r="C15" s="42"/>
      <c r="D15" s="43"/>
      <c r="E15" s="20">
        <f>E14*(1+Prisudvikling2019)^2</f>
        <v>15779390.492019087</v>
      </c>
      <c r="F15" s="21" t="s">
        <v>3</v>
      </c>
      <c r="G15" s="1"/>
      <c r="H15" s="1"/>
    </row>
    <row r="16" spans="1:8" x14ac:dyDescent="0.45">
      <c r="A16" s="1"/>
      <c r="B16" s="24"/>
      <c r="C16" s="23"/>
      <c r="D16" s="23"/>
      <c r="E16" s="23"/>
      <c r="F16" s="23"/>
      <c r="G16" s="1"/>
      <c r="H16" s="1"/>
    </row>
    <row r="17" spans="1:8" x14ac:dyDescent="0.45">
      <c r="A17" s="1"/>
      <c r="B17" s="23"/>
      <c r="C17" s="23"/>
      <c r="D17" s="23"/>
      <c r="E17" s="23"/>
      <c r="F17" s="23"/>
      <c r="G17" s="1"/>
      <c r="H17" s="1"/>
    </row>
    <row r="18" spans="1:8" x14ac:dyDescent="0.45">
      <c r="A18" s="1"/>
      <c r="B18" s="1"/>
      <c r="C18" s="1"/>
      <c r="D18" s="1"/>
      <c r="E18" s="23"/>
      <c r="F18" s="1"/>
      <c r="G18" s="1"/>
      <c r="H18" s="1"/>
    </row>
    <row r="19" spans="1:8" x14ac:dyDescent="0.45">
      <c r="A19" s="1"/>
      <c r="B19" s="1"/>
      <c r="C19" s="1"/>
      <c r="D19" s="1"/>
      <c r="E19" s="1"/>
      <c r="F19" s="1"/>
      <c r="G19" s="1"/>
      <c r="H19" s="1"/>
    </row>
    <row r="20" spans="1:8" x14ac:dyDescent="0.45">
      <c r="A20" s="1"/>
      <c r="B20" s="1"/>
      <c r="C20" s="1"/>
      <c r="D20" s="1"/>
      <c r="E20" s="1"/>
      <c r="F20" s="1"/>
      <c r="G20" s="1"/>
      <c r="H20" s="1"/>
    </row>
    <row r="21" spans="1:8" x14ac:dyDescent="0.45">
      <c r="A21" s="1"/>
      <c r="B21" s="1"/>
      <c r="C21" s="1"/>
      <c r="D21" s="1"/>
      <c r="E21" s="1"/>
      <c r="F21" s="1"/>
      <c r="G21" s="1"/>
      <c r="H21" s="1"/>
    </row>
    <row r="22" spans="1:8" x14ac:dyDescent="0.45">
      <c r="A22" s="1"/>
      <c r="B22" s="1"/>
      <c r="C22" s="1"/>
      <c r="D22" s="1"/>
      <c r="E22" s="1"/>
      <c r="F22" s="1"/>
      <c r="G22" s="1"/>
      <c r="H22" s="1"/>
    </row>
    <row r="23" spans="1:8" x14ac:dyDescent="0.45">
      <c r="A23" s="1"/>
      <c r="B23" s="1"/>
      <c r="C23" s="1"/>
      <c r="D23" s="1"/>
      <c r="E23" s="1"/>
      <c r="F23" s="1"/>
      <c r="G23" s="1"/>
      <c r="H23" s="1"/>
    </row>
    <row r="24" spans="1:8" x14ac:dyDescent="0.45">
      <c r="A24" s="1"/>
      <c r="B24" s="1"/>
      <c r="C24" s="1"/>
      <c r="D24" s="1"/>
      <c r="E24" s="1"/>
      <c r="F24" s="1"/>
      <c r="G24" s="1"/>
      <c r="H24" s="1"/>
    </row>
    <row r="25" spans="1:8" x14ac:dyDescent="0.45">
      <c r="A25" s="1"/>
      <c r="B25" s="1"/>
      <c r="C25" s="1"/>
      <c r="D25" s="1"/>
      <c r="E25" s="1"/>
      <c r="F25" s="1"/>
      <c r="G25" s="1"/>
      <c r="H25" s="1"/>
    </row>
    <row r="26" spans="1:8" x14ac:dyDescent="0.45">
      <c r="A26" s="1"/>
      <c r="B26" s="1"/>
      <c r="C26" s="1"/>
      <c r="D26" s="1"/>
      <c r="E26" s="1"/>
      <c r="F26" s="1"/>
      <c r="G26" s="1"/>
      <c r="H26" s="1"/>
    </row>
    <row r="27" spans="1:8" x14ac:dyDescent="0.45">
      <c r="A27" s="1"/>
      <c r="B27" s="1"/>
      <c r="C27" s="1"/>
      <c r="D27" s="1"/>
      <c r="E27" s="1"/>
      <c r="F27" s="1"/>
      <c r="G27" s="1"/>
      <c r="H27" s="1"/>
    </row>
    <row r="28" spans="1:8" x14ac:dyDescent="0.45">
      <c r="A28" s="1"/>
      <c r="B28" s="1"/>
      <c r="C28" s="1"/>
      <c r="D28" s="1"/>
      <c r="E28" s="1"/>
      <c r="F28" s="1"/>
      <c r="G28" s="1"/>
      <c r="H28" s="1"/>
    </row>
    <row r="29" spans="1:8" x14ac:dyDescent="0.45">
      <c r="A29" s="1"/>
      <c r="B29" s="1"/>
      <c r="C29" s="1"/>
      <c r="D29" s="1"/>
      <c r="E29" s="1"/>
      <c r="F29" s="1"/>
      <c r="G29" s="1"/>
      <c r="H29" s="1"/>
    </row>
    <row r="30" spans="1:8" x14ac:dyDescent="0.45">
      <c r="A30" s="1"/>
      <c r="B30" s="1"/>
      <c r="C30" s="1"/>
      <c r="D30" s="1"/>
      <c r="E30" s="1"/>
      <c r="F30" s="1"/>
      <c r="G30" s="1"/>
      <c r="H30" s="1"/>
    </row>
    <row r="31" spans="1:8" x14ac:dyDescent="0.45">
      <c r="A31" s="1"/>
      <c r="B31" s="1"/>
      <c r="C31" s="1"/>
      <c r="D31" s="1"/>
      <c r="E31" s="1"/>
      <c r="F31" s="1"/>
      <c r="G31" s="1"/>
      <c r="H31" s="1"/>
    </row>
    <row r="32" spans="1:8" x14ac:dyDescent="0.45">
      <c r="A32" s="1"/>
      <c r="B32" s="1"/>
      <c r="C32" s="1"/>
      <c r="D32" s="1"/>
      <c r="E32" s="1"/>
      <c r="F32" s="1"/>
      <c r="G32" s="1"/>
      <c r="H32" s="1"/>
    </row>
    <row r="33" spans="1:8" x14ac:dyDescent="0.45">
      <c r="A33" s="1"/>
      <c r="B33" s="1"/>
      <c r="C33" s="1"/>
      <c r="D33" s="1"/>
      <c r="E33" s="1"/>
      <c r="F33" s="1"/>
      <c r="G33" s="1"/>
      <c r="H33" s="1"/>
    </row>
    <row r="34" spans="1:8" x14ac:dyDescent="0.45">
      <c r="A34" s="1"/>
      <c r="B34" s="1"/>
      <c r="C34" s="1"/>
      <c r="D34" s="1"/>
      <c r="E34" s="1"/>
      <c r="F34" s="1"/>
      <c r="G34" s="1"/>
      <c r="H34" s="1"/>
    </row>
    <row r="35" spans="1:8" x14ac:dyDescent="0.45">
      <c r="A35" s="1"/>
      <c r="B35" s="1"/>
      <c r="C35" s="1"/>
      <c r="D35" s="1"/>
      <c r="E35" s="1"/>
      <c r="F35" s="1"/>
      <c r="G35" s="1"/>
      <c r="H35" s="1"/>
    </row>
    <row r="36" spans="1:8" x14ac:dyDescent="0.45">
      <c r="A36" s="1"/>
      <c r="B36" s="1"/>
      <c r="C36" s="1"/>
      <c r="D36" s="1"/>
      <c r="E36" s="1"/>
      <c r="F36" s="1"/>
      <c r="G36" s="1"/>
      <c r="H36" s="1"/>
    </row>
    <row r="37" spans="1:8" x14ac:dyDescent="0.45">
      <c r="A37" s="1"/>
      <c r="B37" s="1"/>
      <c r="C37" s="1"/>
      <c r="D37" s="1"/>
      <c r="E37" s="1"/>
      <c r="F37" s="1"/>
      <c r="G37" s="1"/>
      <c r="H37" s="1"/>
    </row>
    <row r="38" spans="1:8" x14ac:dyDescent="0.45">
      <c r="A38" s="1"/>
      <c r="B38" s="1"/>
      <c r="C38" s="1"/>
      <c r="D38" s="1"/>
      <c r="E38" s="1"/>
      <c r="F38" s="1"/>
      <c r="G38" s="1"/>
      <c r="H38" s="1"/>
    </row>
    <row r="39" spans="1:8" x14ac:dyDescent="0.45">
      <c r="A39" s="1"/>
      <c r="B39" s="1"/>
      <c r="C39" s="1"/>
      <c r="D39" s="1"/>
      <c r="E39" s="1"/>
      <c r="F39" s="1"/>
      <c r="G39" s="1"/>
      <c r="H39" s="1"/>
    </row>
    <row r="40" spans="1:8" x14ac:dyDescent="0.45">
      <c r="A40" s="1"/>
      <c r="B40" s="1"/>
      <c r="C40" s="1"/>
      <c r="D40" s="1"/>
      <c r="E40" s="1"/>
      <c r="F40" s="1"/>
      <c r="G40" s="1"/>
      <c r="H40" s="1"/>
    </row>
    <row r="41" spans="1:8" x14ac:dyDescent="0.45">
      <c r="A41" s="1"/>
      <c r="B41" s="1"/>
      <c r="C41" s="1"/>
      <c r="D41" s="1"/>
      <c r="E41" s="1"/>
      <c r="F41" s="1"/>
      <c r="G41" s="1"/>
      <c r="H41" s="1"/>
    </row>
    <row r="42" spans="1:8" x14ac:dyDescent="0.45">
      <c r="A42" s="1"/>
      <c r="B42" s="1"/>
      <c r="C42" s="1"/>
      <c r="D42" s="1"/>
      <c r="E42" s="1"/>
      <c r="F42" s="1"/>
      <c r="G42" s="1"/>
      <c r="H42" s="1"/>
    </row>
    <row r="43" spans="1:8" x14ac:dyDescent="0.45">
      <c r="A43" s="1"/>
      <c r="B43" s="1"/>
      <c r="C43" s="1"/>
      <c r="D43" s="1"/>
      <c r="E43" s="1"/>
      <c r="F43" s="1"/>
      <c r="G43" s="1"/>
      <c r="H43" s="1"/>
    </row>
    <row r="44" spans="1:8" x14ac:dyDescent="0.45">
      <c r="A44" s="1"/>
      <c r="B44" s="1"/>
      <c r="C44" s="1"/>
      <c r="D44" s="1"/>
      <c r="E44" s="1"/>
      <c r="F44" s="1"/>
      <c r="G44" s="1"/>
      <c r="H44" s="1"/>
    </row>
    <row r="45" spans="1:8" x14ac:dyDescent="0.45">
      <c r="A45" s="1"/>
      <c r="B45" s="1"/>
      <c r="C45" s="1"/>
      <c r="D45" s="1"/>
      <c r="E45" s="1"/>
      <c r="F45" s="1"/>
      <c r="G45" s="1"/>
      <c r="H45" s="1"/>
    </row>
    <row r="46" spans="1:8" x14ac:dyDescent="0.45">
      <c r="A46" s="1"/>
      <c r="B46" s="1"/>
      <c r="C46" s="1"/>
      <c r="D46" s="1"/>
      <c r="E46" s="1"/>
      <c r="F46" s="1"/>
      <c r="G46" s="1"/>
      <c r="H46" s="1"/>
    </row>
    <row r="47" spans="1:8" x14ac:dyDescent="0.45">
      <c r="A47" s="1"/>
      <c r="B47" s="1"/>
      <c r="C47" s="1"/>
      <c r="D47" s="1"/>
      <c r="E47" s="1"/>
      <c r="F47" s="1"/>
      <c r="G47" s="1"/>
      <c r="H47" s="1"/>
    </row>
    <row r="48" spans="1:8" x14ac:dyDescent="0.45">
      <c r="A48" s="1"/>
      <c r="B48" s="1"/>
      <c r="C48" s="1"/>
      <c r="D48" s="1"/>
      <c r="E48" s="1"/>
      <c r="F48" s="1"/>
      <c r="G48" s="1"/>
      <c r="H48" s="1"/>
    </row>
    <row r="49" spans="1:8" x14ac:dyDescent="0.45">
      <c r="A49" s="1"/>
      <c r="B49" s="1"/>
      <c r="C49" s="1"/>
      <c r="D49" s="1"/>
      <c r="E49" s="1"/>
      <c r="F49" s="1"/>
      <c r="G49" s="1"/>
      <c r="H49" s="1"/>
    </row>
    <row r="50" spans="1:8" x14ac:dyDescent="0.45">
      <c r="A50" s="1"/>
      <c r="B50" s="1"/>
      <c r="C50" s="1"/>
      <c r="D50" s="1"/>
      <c r="E50" s="1"/>
      <c r="F50" s="1"/>
      <c r="G50" s="1"/>
      <c r="H50" s="1"/>
    </row>
    <row r="51" spans="1:8" x14ac:dyDescent="0.45">
      <c r="A51" s="1"/>
      <c r="B51" s="1"/>
      <c r="C51" s="1"/>
      <c r="D51" s="1"/>
      <c r="E51" s="1"/>
      <c r="F51" s="1"/>
      <c r="G51" s="1"/>
      <c r="H51" s="1"/>
    </row>
  </sheetData>
  <sheetProtection algorithmName="SHA-512" hashValue="Kxl/5/BvMMRGTV9j5dkl2U/kodf9yVZGAn8qLyno75v+jMs06xuBsV8ozg2HYSc4glMkrZFSiO6KetKgTNXoDQ==" saltValue="5UociE2rGIor4y46mDAv7g==" spinCount="100000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4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45">
      <c r="A9" s="1"/>
      <c r="B9" s="90" t="s">
        <v>14</v>
      </c>
      <c r="C9" s="91"/>
      <c r="D9" s="91"/>
      <c r="E9" s="91"/>
      <c r="F9" s="92"/>
      <c r="G9" s="54">
        <v>0</v>
      </c>
      <c r="H9" s="22"/>
      <c r="I9" s="1"/>
    </row>
    <row r="10" spans="1:9" x14ac:dyDescent="0.4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4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4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4KZxg9N+9acoepLNZEbGwBYDgkTe9WLHBDjn9LF6Oy/uAlLw3VXvs3B6UA8TUX6f0W7v6m8cx5XNVMfLhrkP2w==" saltValue="V3o8LZh9Rz6x5yaoXFQzIw==" spinCount="100000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2020-06-08T07:48:25Z</dcterms:modified>
</cp:coreProperties>
</file>