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Fanø Vand AS (S016)\ØR2027\"/>
    </mc:Choice>
  </mc:AlternateContent>
  <xr:revisionPtr revIDLastSave="0" documentId="13_ncr:1_{8A8AA868-DB54-49FF-A714-7F0C8FB78352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10-tillæg'!$B$9:$B$10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E10" i="8"/>
  <c r="C10" i="7" s="1"/>
  <c r="E9" i="8"/>
  <c r="C25" i="7"/>
  <c r="C17" i="3" s="1"/>
  <c r="C9" i="6"/>
  <c r="C13" i="3" l="1"/>
  <c r="C16" i="12"/>
  <c r="C19" i="3" s="1"/>
  <c r="C12" i="3"/>
  <c r="C9" i="7"/>
  <c r="C20" i="7" s="1"/>
  <c r="C11" i="4" s="1"/>
  <c r="C12" i="4" s="1"/>
  <c r="C15" i="4" s="1"/>
  <c r="C19" i="4" s="1"/>
  <c r="C24" i="4" s="1"/>
  <c r="C12" i="13"/>
  <c r="C20" i="9"/>
  <c r="C21" i="9" s="1"/>
  <c r="E20" i="9"/>
  <c r="E21" i="9" s="1"/>
  <c r="E12" i="13"/>
  <c r="C11" i="3" l="1"/>
  <c r="C10" i="3"/>
  <c r="C10" i="6" l="1"/>
  <c r="C11" i="6" s="1"/>
  <c r="C12" i="6" s="1"/>
  <c r="C14" i="3" s="1"/>
  <c r="C15" i="3" s="1"/>
  <c r="C16" i="3" l="1"/>
  <c r="C21" i="3" s="1"/>
</calcChain>
</file>

<file path=xl/sharedStrings.xml><?xml version="1.0" encoding="utf-8"?>
<sst xmlns="http://schemas.openxmlformats.org/spreadsheetml/2006/main" count="296" uniqueCount="135">
  <si>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</si>
  <si>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</si>
  <si>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</si>
  <si>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</si>
  <si>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</si>
  <si>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</si>
  <si>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</si>
  <si>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</si>
  <si>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</si>
  <si>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</si>
  <si>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</si>
  <si>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</si>
  <si>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</si>
  <si>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</si>
  <si>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</si>
  <si>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</si>
  <si>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</si>
  <si>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</si>
  <si>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</si>
  <si>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</si>
  <si>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</si>
  <si>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</si>
  <si>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</si>
  <si>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</si>
  <si>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</si>
  <si>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</si>
  <si>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</si>
  <si>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</si>
  <si>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</si>
  <si>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</si>
  <si>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</si>
  <si>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</si>
  <si>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</si>
  <si>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</si>
  <si>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</si>
  <si>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</si>
  <si>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</si>
  <si>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</si>
  <si>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</si>
  <si>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</si>
  <si>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</si>
  <si>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</si>
  <si>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</si>
  <si>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</si>
  <si>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</si>
  <si>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</si>
  <si>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</si>
  <si>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</si>
  <si>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</si>
  <si>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</si>
  <si>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</si>
  <si>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</si>
  <si>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</si>
  <si>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</si>
  <si>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</si>
  <si>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</si>
  <si>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</si>
  <si>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</si>
  <si>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</si>
  <si>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</si>
  <si>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</si>
  <si>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</si>
  <si>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</si>
  <si>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</si>
  <si>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</si>
  <si>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</si>
  <si>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</si>
  <si>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</si>
  <si>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</si>
  <si>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</si>
  <si>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</si>
  <si>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</si>
  <si>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</si>
  <si>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</si>
  <si>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</si>
  <si>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</si>
  <si>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</si>
  <si>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</si>
  <si>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</si>
  <si>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</si>
  <si>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</si>
  <si>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</si>
  <si>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</si>
  <si>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</si>
  <si>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</si>
  <si>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</si>
  <si>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</si>
  <si>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</si>
  <si>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</si>
  <si>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</si>
  <si>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</si>
  <si>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</si>
  <si>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</si>
  <si>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</si>
  <si>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</si>
  <si>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</si>
  <si>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</si>
  <si>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</si>
  <si>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</si>
  <si>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</si>
  <si>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</si>
  <si>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</si>
  <si>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</si>
  <si>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</si>
  <si>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</si>
  <si>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</si>
  <si>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</si>
  <si>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</si>
  <si>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</si>
  <si>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</si>
  <si>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</si>
  <si>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</si>
  <si>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</si>
  <si>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</si>
  <si>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</si>
  <si>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</si>
  <si>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</si>
  <si>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</si>
  <si>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</si>
  <si>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</si>
  <si>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</si>
  <si>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Køb af ydelser og produkter fra andre vandselskaber reguleret af vandsektorloven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</si>
  <si>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</si>
  <si>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</si>
  <si>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</si>
  <si>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</si>
  <si>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</si>
  <si>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</si>
  <si>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</si>
  <si>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</si>
  <si>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Øvrige afgifter</t>
  </si>
  <si>
    <t>Udvidelse 2025</t>
  </si>
  <si>
    <t>LER-registreringer</t>
  </si>
  <si>
    <t>NIS2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</si>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</sst>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99" t="s">
        <v>0</v>
      </c>
      <c r="D6" s="99"/>
      <c r="E6" s="6"/>
    </row>
    <row r="7" spans="1:5" ht="15" customHeight="1" x14ac:dyDescent="0.25">
      <c r="A7" s="5"/>
      <c r="B7" s="6"/>
      <c r="C7" s="99"/>
      <c r="D7" s="99"/>
      <c r="E7" s="6"/>
    </row>
    <row r="8" spans="1:5" ht="15.75" customHeight="1" x14ac:dyDescent="0.25">
      <c r="A8" s="5"/>
      <c r="B8" s="7"/>
      <c r="C8" s="100" t="s">
        <v>1</v>
      </c>
      <c r="D8" s="100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1" t="s">
        <v>2</v>
      </c>
      <c r="D11" s="101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102" t="s">
        <v>14</v>
      </c>
      <c r="D23" s="102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nkIx6h+HTIDW6i0UvrvFgyv7YEEnpl54BNm7nthehNcKGvhg4u1PsnMzixakLeLPNnukwbcqbKgyYDtehrRmCQ==" saltValue="zbs9SIK7WunpsmYriZhSGw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3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4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I+zrTFHObpkHVccHra39SNXHVLGi0OC19ZswwlV6hK7bcTeNzqyuW7dSriQaRFFvLVl72StjL+Hspk+9WCROzA==" saltValue="eJbyHlhNQnKMt8OOJiRyr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85" t="s">
        <v>99</v>
      </c>
      <c r="C9" s="86"/>
      <c r="D9" s="85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85" t="s">
        <v>122</v>
      </c>
      <c r="C13" s="86"/>
      <c r="D13" s="85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Vl9AQWNC0PqUNfyEM4H1G+j8bX+31AHnqC1Qs65wiZ0dCO92OvAe2XnVCa3hXZNKO3TbbduGilCVSmnvDWEmXQ==" saltValue="Cl6vlpgoYznh4KxIN3qc9A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7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3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xNYruKxxPRTK8wCvyWqy63qtWXU50YomDwKxDatEUvDfXzP2w2nEXTDnKX6nTvkqmfdiXJ0zPtnviAmFglGgVQ==" saltValue="PDT+a9dVpGEYetcbGXl8fw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88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89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2"/>
      <c r="C14" s="82"/>
      <c r="D14" s="82"/>
      <c r="E14" s="82"/>
      <c r="F14" s="82"/>
      <c r="G14" s="5"/>
    </row>
  </sheetData>
  <sheetProtection algorithmName="SHA-512" hashValue="lnspupCYqhIjMokarHgrelLahNAV2yvtwP7xMoPtcZ0AlH+uLd9UNFbdWfCkVWMC/HSU6HkpH9YezVcHlttAhw==" saltValue="XahayDiGh8cKEpFUw5uuF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88" t="s">
        <v>73</v>
      </c>
      <c r="C9" s="90" t="s">
        <v>51</v>
      </c>
      <c r="D9" s="80"/>
      <c r="E9" s="90" t="s">
        <v>52</v>
      </c>
      <c r="F9" s="80"/>
      <c r="G9" s="5"/>
    </row>
    <row r="10" spans="1:7" ht="26.25" customHeight="1" x14ac:dyDescent="0.25">
      <c r="A10" s="5"/>
      <c r="B10" s="91" t="s">
        <v>117</v>
      </c>
      <c r="C10" s="92"/>
      <c r="D10" s="93" t="s">
        <v>31</v>
      </c>
      <c r="E10" s="92"/>
      <c r="F10" s="93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4l6hXUs/os85uxBjy+vGlnNZpOT16l3G0zrDAWIrnHTiqka1qTTKAARejNE4AxwKpVroj5I+ima+S8vGGC93aQ==" saltValue="RVTkWA7kGrsYEdZP2E+K+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2.8899999999999999E-2</v>
      </c>
      <c r="D9" s="12"/>
    </row>
    <row r="10" spans="1:4" ht="15" customHeight="1" x14ac:dyDescent="0.25">
      <c r="A10" s="5"/>
      <c r="B10" s="97" t="s">
        <v>106</v>
      </c>
      <c r="C10" s="3">
        <v>2.8899999999999999E-2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4Xx+CJZ1EfZw1lE/f1rSrlOCAWkbnEp/U7zd/JHrpE9KxNxnnEdlm2Cdq5sOC5JIYZZATpmUcpDcm//FJB7gVQ==" saltValue="rrBgoDh8XAvsgPnvJ9vCrQ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10622312.955894792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44081.236780799998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24</v>
      </c>
      <c r="C12" s="22">
        <f>-('6. Bortfald'!C12+'6. Bortfald'!E12)</f>
        <v>0</v>
      </c>
      <c r="D12" s="19" t="s">
        <v>31</v>
      </c>
      <c r="E12" s="5"/>
    </row>
    <row r="13" spans="1:5" ht="15" customHeight="1" x14ac:dyDescent="0.25">
      <c r="A13" s="5"/>
      <c r="B13" s="20" t="s">
        <v>34</v>
      </c>
      <c r="C13" s="22">
        <f>'7. Tilknyttet virksomhed'!C12+'7. Tilknyttet virksomhed'!E12</f>
        <v>0</v>
      </c>
      <c r="D13" s="19" t="s">
        <v>31</v>
      </c>
      <c r="E13" s="5"/>
    </row>
    <row r="14" spans="1:5" ht="15" customHeight="1" x14ac:dyDescent="0.25">
      <c r="A14" s="5"/>
      <c r="B14" s="20" t="s">
        <v>35</v>
      </c>
      <c r="C14" s="23">
        <f>'4. Generelle eff. krav'!C12</f>
        <v>-181328.70127548507</v>
      </c>
      <c r="D14" s="19" t="s">
        <v>31</v>
      </c>
      <c r="E14" s="5"/>
    </row>
    <row r="15" spans="1:5" ht="15" customHeight="1" x14ac:dyDescent="0.25">
      <c r="A15" s="5"/>
      <c r="B15" s="20" t="s">
        <v>36</v>
      </c>
      <c r="C15" s="22">
        <f>SUM(C9:C14)*'8. Nøgletal'!C10</f>
        <v>303018.39270146308</v>
      </c>
      <c r="D15" s="19" t="s">
        <v>31</v>
      </c>
      <c r="E15" s="5"/>
    </row>
    <row r="16" spans="1:5" ht="15" customHeight="1" x14ac:dyDescent="0.25">
      <c r="A16" s="5"/>
      <c r="B16" s="24" t="s">
        <v>37</v>
      </c>
      <c r="C16" s="25">
        <f>SUM(C9:C15)</f>
        <v>10788083.884101572</v>
      </c>
      <c r="D16" s="26" t="s">
        <v>31</v>
      </c>
      <c r="E16" s="5"/>
    </row>
    <row r="17" spans="1:5" ht="15" customHeight="1" x14ac:dyDescent="0.25">
      <c r="A17" s="5"/>
      <c r="B17" s="27" t="s">
        <v>38</v>
      </c>
      <c r="C17" s="23">
        <f>'5.1. § 10-tillæg'!C25</f>
        <v>0</v>
      </c>
      <c r="D17" s="28" t="s">
        <v>31</v>
      </c>
      <c r="E17" s="5"/>
    </row>
    <row r="18" spans="1:5" ht="15" customHeight="1" x14ac:dyDescent="0.25">
      <c r="A18" s="5"/>
      <c r="B18" s="29" t="s">
        <v>39</v>
      </c>
      <c r="C18" s="23">
        <f>'5.4. Periodevise driftsomk.'!C11</f>
        <v>0</v>
      </c>
      <c r="D18" s="28" t="s">
        <v>31</v>
      </c>
      <c r="E18" s="5"/>
    </row>
    <row r="19" spans="1:5" ht="15" customHeight="1" x14ac:dyDescent="0.25">
      <c r="A19" s="5"/>
      <c r="B19" s="17" t="s">
        <v>22</v>
      </c>
      <c r="C19" s="23">
        <f>'5.5. Korr. af ØR2025'!C16</f>
        <v>0</v>
      </c>
      <c r="D19" s="28" t="s">
        <v>31</v>
      </c>
      <c r="E19" s="5"/>
    </row>
    <row r="20" spans="1:5" ht="15" customHeight="1" x14ac:dyDescent="0.25">
      <c r="A20" s="5"/>
      <c r="B20" s="27" t="s">
        <v>41</v>
      </c>
      <c r="C20" s="23">
        <v>0</v>
      </c>
      <c r="D20" s="28" t="s">
        <v>31</v>
      </c>
      <c r="E20" s="5"/>
    </row>
    <row r="21" spans="1:5" ht="15" customHeight="1" x14ac:dyDescent="0.25">
      <c r="A21" s="5"/>
      <c r="B21" s="14" t="s">
        <v>4</v>
      </c>
      <c r="C21" s="30">
        <f>SUM(C16:C20)</f>
        <v>10788083.884101572</v>
      </c>
      <c r="D21" s="16" t="s">
        <v>31</v>
      </c>
      <c r="E21" s="5"/>
    </row>
    <row r="22" spans="1:5" ht="15" customHeight="1" x14ac:dyDescent="0.25">
      <c r="A22" s="5"/>
      <c r="B22" s="5"/>
      <c r="C22" s="5"/>
      <c r="D22" s="5"/>
      <c r="E22" s="5"/>
    </row>
    <row r="23" spans="1:5" ht="15" customHeight="1" x14ac:dyDescent="0.25">
      <c r="A23" s="5"/>
      <c r="B23" s="5"/>
      <c r="C23" s="5"/>
      <c r="D23" s="5"/>
      <c r="E23" s="5"/>
    </row>
  </sheetData>
  <sheetProtection algorithmName="SHA-512" hashValue="Y7Xu42Q1LGonjrlUMImbG8pBd8esKW0sMGDX+mAR3LFzwMr3Gj+FsGg5StAg3Mhpa0WrjwTMnVAqkMVEisRWpA==" saltValue="DD+i6qTDCCNHvMyUByqNsg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85546875" bestFit="1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10724881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32632.426876000001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345437.87337181997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11102951.300247818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9835823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1267128.3002478182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1634434</v>
      </c>
      <c r="D18" s="35" t="s">
        <v>31</v>
      </c>
      <c r="E18" s="5"/>
    </row>
    <row r="19" spans="1:5" ht="15" customHeight="1" x14ac:dyDescent="0.25">
      <c r="A19" s="5"/>
      <c r="B19" s="14" t="s">
        <v>123</v>
      </c>
      <c r="C19" s="30">
        <f>C15+C18</f>
        <v>2901562.3002478182</v>
      </c>
      <c r="D19" s="16" t="s">
        <v>31</v>
      </c>
      <c r="E19" s="5"/>
    </row>
    <row r="20" spans="1:5" ht="41.25" customHeight="1" x14ac:dyDescent="0.25">
      <c r="A20" s="5"/>
      <c r="B20" s="108" t="s">
        <v>124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125</v>
      </c>
      <c r="C22" s="15"/>
      <c r="D22" s="16"/>
      <c r="E22" s="5"/>
    </row>
    <row r="23" spans="1:5" ht="26.25" x14ac:dyDescent="0.25">
      <c r="A23" s="5"/>
      <c r="B23" s="38" t="s">
        <v>126</v>
      </c>
      <c r="C23" s="39">
        <f>100*1634434/(10064118+376077)</f>
        <v>15.655205673840383</v>
      </c>
      <c r="D23" s="35" t="s">
        <v>127</v>
      </c>
      <c r="E23" s="5"/>
    </row>
    <row r="24" spans="1:5" ht="26.25" x14ac:dyDescent="0.25">
      <c r="A24" s="5"/>
      <c r="B24" s="38" t="s">
        <v>128</v>
      </c>
      <c r="C24" s="39">
        <f>C19/C12*100</f>
        <v>26.133252518031448</v>
      </c>
      <c r="D24" s="35" t="s">
        <v>127</v>
      </c>
      <c r="E24" s="5"/>
    </row>
    <row r="25" spans="1:5" ht="56.25" customHeight="1" x14ac:dyDescent="0.25">
      <c r="A25" s="5"/>
      <c r="B25" s="104" t="s">
        <v>129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cWfhOENAi8d6ftT3dz8Chb4LOLmmK1h1d26A7U8WZchjqOoV9HJ1A8qe1nBcS68OYkXzZIQ6FQlH0CuDv0oRoQ==" saltValue="0UkmJvk4NgAcErKNnNPxRA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10469860.735279707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32632.426876000001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-178542.38375664703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298362.17749573279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10622312.955894792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-44278.103062892333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0</v>
      </c>
      <c r="D21" s="55" t="s">
        <v>31</v>
      </c>
      <c r="E21" s="40"/>
    </row>
    <row r="22" spans="1:5" ht="15" customHeight="1" x14ac:dyDescent="0.25">
      <c r="A22" s="40"/>
      <c r="B22" s="41" t="s">
        <v>134</v>
      </c>
      <c r="C22" s="60">
        <v>10578034.8528319</v>
      </c>
      <c r="D22" s="43" t="s">
        <v>31</v>
      </c>
      <c r="E22" s="40"/>
    </row>
    <row r="23" spans="1:5" ht="30" customHeight="1" x14ac:dyDescent="0.25">
      <c r="A23" s="40"/>
      <c r="B23" s="112" t="s">
        <v>120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sTiKOBX0yZgwTomwsORyXgUjHHaHx9x88ru0LxLqS0uuqG8nqTD6Uyrv3At6K/gnaebo0KLYRdssz4spfyGfiw==" saltValue="4eUn5VnbD130HIhsF4e1hw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10622312.955894792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2027'!C10:C13)</f>
        <v>44081.236780799998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10666394.192675592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-181328.70127548507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DBU5HT0yK2e9jw7N2VPS+nw5rsoB1dIP4b8+WUzroHfjvRAezxVwU8oq8DR7ph/LlDmwYlSYjznnaOW/KOmOtA==" saltValue="pG/ij7mOSz7tem7WSZpla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121</v>
      </c>
      <c r="C9" s="22">
        <f>'5.1.a. § 10-tillæg'!E9</f>
        <v>125946.87337181997</v>
      </c>
      <c r="D9" s="35" t="s">
        <v>31</v>
      </c>
      <c r="E9" s="5"/>
    </row>
    <row r="10" spans="1:5" ht="15" customHeight="1" x14ac:dyDescent="0.25">
      <c r="A10" s="5"/>
      <c r="B10" s="67" t="s">
        <v>130</v>
      </c>
      <c r="C10" s="22">
        <f>'5.1.a. § 10-tillæg'!E10</f>
        <v>6300</v>
      </c>
      <c r="D10" s="35" t="s">
        <v>31</v>
      </c>
      <c r="E10" s="5"/>
    </row>
    <row r="11" spans="1:5" ht="15" customHeight="1" x14ac:dyDescent="0.25">
      <c r="A11" s="5"/>
      <c r="B11" s="67"/>
      <c r="C11" s="68"/>
      <c r="D11" s="35" t="s">
        <v>31</v>
      </c>
      <c r="E11" s="5"/>
    </row>
    <row r="12" spans="1:5" ht="15" customHeight="1" x14ac:dyDescent="0.25">
      <c r="A12" s="5"/>
      <c r="B12" s="67"/>
      <c r="C12" s="68"/>
      <c r="D12" s="35" t="s">
        <v>31</v>
      </c>
      <c r="E12" s="5"/>
    </row>
    <row r="13" spans="1:5" ht="15" customHeight="1" x14ac:dyDescent="0.25">
      <c r="A13" s="5"/>
      <c r="B13" s="69"/>
      <c r="C13" s="68"/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69"/>
      <c r="C19" s="68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132246.87337181997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15" customHeight="1" x14ac:dyDescent="0.25">
      <c r="A24" s="5"/>
      <c r="B24" s="64" t="s">
        <v>48</v>
      </c>
      <c r="C24" s="22">
        <v>0</v>
      </c>
      <c r="D24" s="35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0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CrK13mmD+piy7K/lFEf7YuqECDnpxEE4BY99PQa/9zTUxvIbj9rWqFmUkxBtZtbsUXG6PQk7KJSk5n+w2uSteA==" saltValue="8vKBpcA8Iv7Kvm7npPpsUA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4" t="s">
        <v>110</v>
      </c>
      <c r="C8" s="75" t="s">
        <v>88</v>
      </c>
      <c r="D8" s="76" t="s">
        <v>89</v>
      </c>
      <c r="E8" s="76" t="s">
        <v>90</v>
      </c>
      <c r="F8" s="16"/>
      <c r="G8" s="5"/>
    </row>
    <row r="9" spans="1:7" ht="15" customHeight="1" x14ac:dyDescent="0.25">
      <c r="A9" s="5"/>
      <c r="B9" s="67" t="s">
        <v>121</v>
      </c>
      <c r="C9" s="22">
        <v>735320.12662818003</v>
      </c>
      <c r="D9" s="22">
        <v>861267</v>
      </c>
      <c r="E9" s="22">
        <f>MAX(D9-C9,0)</f>
        <v>125946.87337181997</v>
      </c>
      <c r="F9" s="35" t="s">
        <v>31</v>
      </c>
      <c r="G9" s="5"/>
    </row>
    <row r="10" spans="1:7" ht="15" customHeight="1" x14ac:dyDescent="0.25">
      <c r="A10" s="5"/>
      <c r="B10" s="67" t="s">
        <v>130</v>
      </c>
      <c r="C10" s="22">
        <v>0</v>
      </c>
      <c r="D10" s="22">
        <v>6300</v>
      </c>
      <c r="E10" s="22">
        <f t="shared" ref="E10:E19" si="0">MAX(D10-C10,0)</f>
        <v>6300</v>
      </c>
      <c r="F10" s="35" t="s">
        <v>31</v>
      </c>
      <c r="G10" s="5"/>
    </row>
    <row r="11" spans="1:7" ht="15" hidden="1" customHeight="1" x14ac:dyDescent="0.25">
      <c r="A11" s="5"/>
      <c r="B11" s="67"/>
      <c r="C11" s="22"/>
      <c r="D11" s="22"/>
      <c r="E11" s="22">
        <f t="shared" si="0"/>
        <v>0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77"/>
      <c r="C22" s="73"/>
      <c r="D22" s="73"/>
      <c r="E22" s="73"/>
      <c r="F22" s="73"/>
      <c r="G22" s="5"/>
    </row>
    <row r="23" spans="1:7" ht="15" customHeight="1" x14ac:dyDescent="0.25">
      <c r="A23" s="5"/>
      <c r="B23" s="77"/>
      <c r="C23" s="73"/>
      <c r="D23" s="73"/>
      <c r="E23" s="73"/>
      <c r="F23" s="73"/>
      <c r="G23" s="5"/>
    </row>
  </sheetData>
  <sheetProtection algorithmName="SHA-512" hashValue="VBhDIBjCQdTPbO6997z9M0zzGq1y7rW9n4SGWZ9bzhWjxUVMxpAXkwoYPXmrz5uZCx0YWLllxmBon0O1T7K/GA==" saltValue="z1tfyar1kkq7FwszxuYNZg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78" t="s">
        <v>50</v>
      </c>
      <c r="C9" s="24" t="s">
        <v>51</v>
      </c>
      <c r="D9" s="79"/>
      <c r="E9" s="24" t="s">
        <v>52</v>
      </c>
      <c r="F9" s="80"/>
      <c r="G9" s="5"/>
    </row>
    <row r="10" spans="1:7" ht="15" customHeight="1" x14ac:dyDescent="0.25">
      <c r="A10" s="5"/>
      <c r="B10" s="81" t="s">
        <v>131</v>
      </c>
      <c r="C10" s="22">
        <v>40248</v>
      </c>
      <c r="D10" s="35" t="s">
        <v>31</v>
      </c>
      <c r="E10" s="22">
        <v>3336</v>
      </c>
      <c r="F10" s="35" t="s">
        <v>31</v>
      </c>
      <c r="G10" s="5"/>
    </row>
    <row r="11" spans="1:7" ht="15" customHeight="1" x14ac:dyDescent="0.25">
      <c r="A11" s="5"/>
      <c r="B11" s="81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1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1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1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1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1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1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40248</v>
      </c>
      <c r="D18" s="71" t="s">
        <v>31</v>
      </c>
      <c r="E18" s="70">
        <f>SUM(E10:E17)</f>
        <v>3336</v>
      </c>
      <c r="F18" s="71" t="s">
        <v>31</v>
      </c>
      <c r="G18" s="5"/>
    </row>
    <row r="19" spans="1:7" ht="15" customHeight="1" x14ac:dyDescent="0.25">
      <c r="A19" s="5"/>
      <c r="B19" s="81" t="s">
        <v>35</v>
      </c>
      <c r="C19" s="22">
        <f>-C18*'8. Nøgletal'!C14</f>
        <v>-684.21600000000001</v>
      </c>
      <c r="D19" s="35" t="s">
        <v>31</v>
      </c>
      <c r="E19" s="22">
        <f>-E18*'8. Nøgletal'!C14</f>
        <v>-56.712000000000003</v>
      </c>
      <c r="F19" s="35" t="s">
        <v>31</v>
      </c>
      <c r="G19" s="5"/>
    </row>
    <row r="20" spans="1:7" ht="15" customHeight="1" x14ac:dyDescent="0.25">
      <c r="A20" s="5"/>
      <c r="B20" s="81" t="s">
        <v>36</v>
      </c>
      <c r="C20" s="22">
        <f>SUM(C18:C19)*'8. Nøgletal'!C9</f>
        <v>1143.3933575999999</v>
      </c>
      <c r="D20" s="35" t="s">
        <v>31</v>
      </c>
      <c r="E20" s="22">
        <f>SUM(E18:E19)*'8. Nøgletal'!C9</f>
        <v>94.771423200000001</v>
      </c>
      <c r="F20" s="35" t="s">
        <v>31</v>
      </c>
      <c r="G20" s="5"/>
    </row>
    <row r="21" spans="1:7" ht="26.25" customHeight="1" x14ac:dyDescent="0.25">
      <c r="A21" s="5"/>
      <c r="B21" s="74" t="s">
        <v>93</v>
      </c>
      <c r="C21" s="70">
        <f>SUM(C18:C20)</f>
        <v>40707.177357599998</v>
      </c>
      <c r="D21" s="71" t="s">
        <v>31</v>
      </c>
      <c r="E21" s="70">
        <f>SUM(E18:E20)</f>
        <v>3374.0594231999999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AXGsfwIzld8lcX/LxqJYmkp+iuKQqFK2KqIKXXjsNIvS87397BXyIU0hTHA3qfa4j7qZz1RZLcWI0kcSi/pdVA==" saltValue="D6p0e6A24RfK/YgvSdBEWA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78" t="s">
        <v>50</v>
      </c>
      <c r="C9" s="24" t="s">
        <v>51</v>
      </c>
      <c r="D9" s="79"/>
      <c r="E9" s="24" t="s">
        <v>52</v>
      </c>
      <c r="F9" s="80"/>
      <c r="G9" s="5"/>
    </row>
    <row r="10" spans="1:7" ht="15" customHeight="1" x14ac:dyDescent="0.25">
      <c r="A10" s="5"/>
      <c r="B10" s="81" t="s">
        <v>132</v>
      </c>
      <c r="C10" s="22">
        <v>41908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81" t="s">
        <v>133</v>
      </c>
      <c r="C11" s="22">
        <v>127699</v>
      </c>
      <c r="D11" s="35" t="s">
        <v>31</v>
      </c>
      <c r="E11" s="22">
        <v>0</v>
      </c>
      <c r="F11" s="35" t="s">
        <v>31</v>
      </c>
      <c r="G11" s="5"/>
    </row>
    <row r="12" spans="1:7" ht="15" customHeight="1" x14ac:dyDescent="0.25">
      <c r="A12" s="5"/>
      <c r="B12" s="81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169607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2"/>
      <c r="C15" s="82"/>
      <c r="D15" s="82"/>
      <c r="E15" s="82"/>
      <c r="F15" s="82"/>
      <c r="G15" s="5"/>
    </row>
  </sheetData>
  <sheetProtection algorithmName="SHA-512" hashValue="TsZ3FNGGp2mGs5dlLi5BgejUMwKv2zjVz0eOBVY64Rgxha8YL46BlKLKEu4XDp0XYfJn+LB0PvbTP8TG+yv43Q==" saltValue="cU/98D+QGZFJ3tJ1GbJTC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2026-08-19T12:58:51Z</dcterms:modified>
</cp:coreProperties>
</file>