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Lynettefællesskabet AS (S00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5" i="36" l="1"/>
  <c r="G31" i="36"/>
  <c r="G11" i="36" l="1"/>
  <c r="G13" i="30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26" i="11" l="1"/>
  <c r="E27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7" i="22" s="1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8" i="11" l="1"/>
  <c r="C10" i="37" s="1"/>
  <c r="C11" i="37" s="1"/>
  <c r="G28" i="11"/>
  <c r="C12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28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33" i="2" s="1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<sst xmlns="http://schemas.openxmlformats.org/spreadsheetml/2006/main" count="740" uniqueCount="295">
  <si>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</si>
  <si>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</si>
  <si>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</si>
  <si>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</si>
  <si>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</si>
  <si>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</si>
  <si>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</si>
  <si>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</si>
  <si>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</si>
  <si>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</si>
  <si>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</si>
  <si>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</si>
  <si>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</si>
  <si>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</si>
  <si>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</si>
  <si>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</si>
  <si>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</si>
  <si>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</si>
  <si>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</si>
  <si>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</si>
  <si>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</si>
  <si>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</si>
  <si>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</si>
  <si>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</si>
  <si>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</si>
  <si>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</si>
  <si>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</si>
  <si>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</si>
  <si>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</si>
  <si>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</si>
  <si>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</si>
  <si>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</si>
  <si>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</si>
  <si>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</si>
  <si>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</si>
  <si>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</si>
  <si>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</si>
  <si>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</si>
  <si>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</si>
  <si>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</si>
  <si>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</si>
  <si>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</si>
  <si>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</si>
  <si>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</si>
  <si>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</si>
  <si>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</si>
  <si>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</si>
  <si>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</si>
  <si>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</si>
  <si>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</si>
  <si>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</si>
  <si>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</si>
  <si>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</si>
  <si>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</si>
  <si>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</si>
  <si>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</si>
  <si>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</si>
  <si>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</si>
  <si>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</si>
  <si>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</si>
  <si>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</si>
  <si>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</si>
  <si>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</si>
  <si>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</si>
  <si>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</si>
  <si>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</si>
  <si>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</si>
  <si>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</si>
  <si>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</si>
  <si>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</si>
  <si>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</si>
  <si>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</si>
  <si>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</si>
  <si>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</si>
  <si>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</si>
  <si>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</si>
  <si>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</si>
  <si>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</si>
  <si>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</si>
  <si>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</si>
  <si>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</si>
  <si>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</si>
  <si>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</si>
  <si>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</si>
  <si>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</si>
  <si>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</si>
  <si>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</si>
  <si>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</si>
  <si>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</si>
  <si>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</si>
  <si>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</si>
  <si>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</si>
  <si>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</si>
  <si>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</si>
  <si>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</si>
  <si>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</si>
  <si>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</si>
  <si>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</si>
  <si>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</si>
  <si>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</si>
  <si>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</si>
  <si>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</si>
  <si>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</si>
  <si>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</si>
  <si>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</si>
  <si>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</si>
  <si>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</si>
  <si>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</si>
  <si>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</si>
  <si>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</si>
  <si>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</si>
  <si>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</si>
  <si>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</si>
  <si>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</si>
  <si>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</si>
  <si>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</si>
  <si>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</si>
  <si>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</si>
  <si>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</si>
  <si>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</si>
  <si>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</si>
  <si>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</si>
  <si>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</si>
  <si>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</si>
  <si>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</si>
  <si>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</si>
  <si>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</si>
  <si>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</si>
  <si>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</si>
  <si>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</si>
  <si>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</si>
  <si>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</si>
  <si>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</si>
  <si>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</si>
  <si>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</si>
  <si>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</si>
  <si>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</si>
  <si>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</si>
  <si>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</si>
  <si>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</si>
  <si>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</si>
  <si>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</si>
  <si>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</si>
  <si>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</si>
  <si>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</si>
  <si>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</si>
  <si>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</si>
  <si>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</si>
  <si>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</si>
  <si>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</si>
  <si>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</si>
  <si>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</si>
  <si>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</si>
  <si>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</si>
  <si>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</si>
  <si>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</si>
  <si>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</si>
  <si>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</si>
  <si>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</si>
  <si>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</si>
  <si>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</si>
  <si>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</si>
  <si>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</si>
  <si>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</si>
  <si>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</si>
  <si>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</si>
  <si>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</si>
  <si>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</si>
  <si>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</si>
  <si>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</si>
  <si>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</si>
  <si>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</si>
  <si>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</si>
  <si>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</si>
  <si>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</si>
  <si>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</si>
  <si>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</si>
  <si>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</si>
  <si>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</si>
  <si>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</si>
  <si>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</si>
  <si>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</si>
  <si>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</si>
  <si>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</si>
  <si>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</si>
  <si>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</si>
  <si>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</si>
  <si>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</si>
  <si>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</si>
  <si>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</si>
  <si>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</si>
  <si>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</si>
  <si>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</si>
  <si>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</si>
  <si>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</si>
  <si>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</si>
  <si>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</si>
  <si>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</si>
  <si>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</si>
  <si>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</si>
  <si>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</si>
  <si>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</si>
  <si>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</si>
  <si>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</si>
  <si>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</si>
  <si>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</si>
  <si>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</si>
  <si>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</si>
  <si>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</si>
  <si>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</si>
  <si>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</si>
  <si>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</si>
  <si>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</si>
  <si>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</si>
  <si>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</si>
  <si>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</si>
  <si>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</si>
  <si>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</si>
  <si>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</si>
  <si>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</si>
  <si>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</si>
  <si>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</si>
  <si>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</si>
  <si>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</si>
  <si>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</si>
  <si>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</si>
  <si>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</si>
  <si>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</si>
  <si>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</si>
  <si>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</si>
  <si>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</si>
  <si>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</si>
  <si>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</si>
  <si>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</si>
  <si>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</si>
  <si>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</si>
  <si>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</si>
  <si>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</si>
  <si>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</si>
  <si>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</si>
  <si>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</si>
  <si>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</si>
  <si>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</si>
  <si>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</si>
  <si>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</si>
  <si>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</si>
  <si>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</si>
  <si>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</si>
  <si>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</si>
  <si>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</si>
  <si>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</si>
  <si>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</si>
  <si>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</si>
  <si>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</si>
  <si>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</si>
  <si>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</si>
  <si>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</si>
  <si>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</si>
  <si>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</si>
  <si>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</si>
  <si>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</si>
  <si>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</si>
  <si>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</si>
  <si>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</si>
  <si>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</si>
  <si>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</si>
  <si>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</si>
  <si>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</si>
  <si>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</si>
  <si>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</si>
  <si>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</si>
  <si>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</si>
  <si>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Øvrige IPO</t>
  </si>
  <si>
    <t>Ingen engangstillæg</t>
  </si>
  <si>
    <t>Efterbehandlingsanlæg (sandfilter), Konstruktioner</t>
  </si>
  <si>
    <t>60</t>
  </si>
  <si>
    <t>Forafvanding, slam, Mek/EL</t>
  </si>
  <si>
    <t>20</t>
  </si>
  <si>
    <t>Slutafvanding, slam - højteknologisk (centrifuger), Mek/El</t>
  </si>
  <si>
    <t>Efterklaringstanke, Mek/El</t>
  </si>
  <si>
    <t>Forklaring, Mek/EL</t>
  </si>
  <si>
    <t>Sand- og fedtfang, Kontruktioner</t>
  </si>
  <si>
    <t>Sand- og fedtfang, Mek/EL</t>
  </si>
  <si>
    <t>Sand- og fedtfang, SRO</t>
  </si>
  <si>
    <t>10</t>
  </si>
  <si>
    <t>Indløb med riste, Konstruktioner</t>
  </si>
  <si>
    <t>Indløb med riste, Mek/EL</t>
  </si>
  <si>
    <t>Indløb med riste, SRO</t>
  </si>
  <si>
    <t>Rådnetanke, slam, Konstruktioner</t>
  </si>
  <si>
    <t>Rådnetanke, slam, SRO</t>
  </si>
  <si>
    <t>Rådnetanke, slam, Mek/EL</t>
  </si>
  <si>
    <t>Slutafvanding, slam - højteknologisk (centrifuger), SRO</t>
  </si>
  <si>
    <t>Slutdisponering, slam - højteknologisk (slamtørring og -forbrænding), SRO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</si>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</sst>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u2GQ3IOvUU1XW0Fp1C/cpThNGCqWCbIRmCqpJhrGexbG5yumsod6KUXnZ3DlffeEjFIZAKN6zraE5unOP58Ew==" saltValue="DvlzgCPIUTMHyeolIkL7D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34069164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956534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269</v>
      </c>
      <c r="C12" s="9">
        <v>2010495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9515177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6544251</v>
      </c>
      <c r="D14" s="14" t="s">
        <v>3</v>
      </c>
      <c r="E14" s="1"/>
      <c r="F14" s="1"/>
    </row>
    <row r="15" spans="1:6" x14ac:dyDescent="0.25">
      <c r="A15" s="1"/>
      <c r="B15" s="54" t="s">
        <v>272</v>
      </c>
      <c r="C15" s="9">
        <v>9105511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62201132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63728097.637286879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9eZ5e+XsJ3Nc6YguPgFs8lkBx/wMuaoiMeICzooxFONXmQdmsM+gseOYA5HrXJ9zPm3K/M6J4EgD9MKrS9Ps2A==" saltValue="vbNhY0Zs4HRSscoamaMhl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347148103.52990097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365895959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-18747855.470099032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362876979.45053351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401064861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-38187881.549466491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379046741.79105932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349337041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29709700.791059315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1241832.2812765539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293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294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U8FIpOKA5r5pbM8eXiZorckKPDgXWh80vSSfMwlQyCApRpDo0GoKgxZmmMHmqy+ua10IEKyy9m9+qyF7NjGWfQ==" saltValue="x/FcO8knHXWpjGNNDSYVaQ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chW5CVlKtf0ZJLaQ7JkXoA3xGPpPII8PSMRSpNFpRDmAXCp77Qds/s1Aq9VtTL6WRxzRng8lgCXGaay2SnbJg==" saltValue="Tg8Kn/Uf+IiWAclfhAz5V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274</v>
      </c>
      <c r="C10" s="113" t="s">
        <v>275</v>
      </c>
      <c r="D10" s="9">
        <v>980323</v>
      </c>
      <c r="E10" s="9">
        <f>IFERROR(D10/C10,0)</f>
        <v>16338.716666666667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276</v>
      </c>
      <c r="C11" s="113" t="s">
        <v>277</v>
      </c>
      <c r="D11" s="9">
        <v>79342.94</v>
      </c>
      <c r="E11" s="9">
        <f t="shared" ref="E11:E25" si="0">IFERROR(D11/C11,0)</f>
        <v>3967.1469999999999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6" t="s">
        <v>278</v>
      </c>
      <c r="C12" s="113" t="s">
        <v>277</v>
      </c>
      <c r="D12" s="9">
        <v>79350.09</v>
      </c>
      <c r="E12" s="9">
        <f t="shared" si="0"/>
        <v>3967.5045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6" t="s">
        <v>279</v>
      </c>
      <c r="C13" s="113" t="s">
        <v>277</v>
      </c>
      <c r="D13" s="9">
        <v>79359.61</v>
      </c>
      <c r="E13" s="9">
        <f t="shared" si="0"/>
        <v>3967.9805000000001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280</v>
      </c>
      <c r="C14" s="113" t="s">
        <v>277</v>
      </c>
      <c r="D14" s="9">
        <v>4469281.4400000004</v>
      </c>
      <c r="E14" s="9">
        <f t="shared" si="0"/>
        <v>223464.07200000001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6" t="s">
        <v>281</v>
      </c>
      <c r="C15" s="113" t="s">
        <v>275</v>
      </c>
      <c r="D15" s="9">
        <v>468394.18</v>
      </c>
      <c r="E15" s="9">
        <f t="shared" si="0"/>
        <v>7806.5696666666663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282</v>
      </c>
      <c r="C16" s="113" t="s">
        <v>277</v>
      </c>
      <c r="D16" s="9">
        <v>1405182.53</v>
      </c>
      <c r="E16" s="9">
        <f t="shared" si="0"/>
        <v>70259.126499999998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283</v>
      </c>
      <c r="C17" s="113" t="s">
        <v>284</v>
      </c>
      <c r="D17" s="9">
        <v>468394.18</v>
      </c>
      <c r="E17" s="9">
        <f t="shared" si="0"/>
        <v>46839.417999999998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56" t="s">
        <v>278</v>
      </c>
      <c r="C18" s="113" t="s">
        <v>277</v>
      </c>
      <c r="D18" s="9">
        <v>21690068.41</v>
      </c>
      <c r="E18" s="9">
        <f t="shared" si="0"/>
        <v>1084503.4205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6" t="s">
        <v>285</v>
      </c>
      <c r="C19" s="113" t="s">
        <v>275</v>
      </c>
      <c r="D19" s="9">
        <v>7614860.4000000004</v>
      </c>
      <c r="E19" s="9">
        <f t="shared" si="0"/>
        <v>126914.34000000001</v>
      </c>
      <c r="F19" s="9">
        <v>624959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286</v>
      </c>
      <c r="C20" s="113" t="s">
        <v>277</v>
      </c>
      <c r="D20" s="9">
        <v>7462705.5199999996</v>
      </c>
      <c r="E20" s="9">
        <f t="shared" si="0"/>
        <v>373135.27599999995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6" t="s">
        <v>287</v>
      </c>
      <c r="C21" s="113" t="s">
        <v>284</v>
      </c>
      <c r="D21" s="9">
        <v>422419.53</v>
      </c>
      <c r="E21" s="9">
        <f t="shared" si="0"/>
        <v>42241.953000000001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6" t="s">
        <v>288</v>
      </c>
      <c r="C22" s="113" t="s">
        <v>275</v>
      </c>
      <c r="D22" s="9">
        <v>1179964.6200000001</v>
      </c>
      <c r="E22" s="9">
        <f t="shared" si="0"/>
        <v>19666.077000000001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6" t="s">
        <v>289</v>
      </c>
      <c r="C23" s="113" t="s">
        <v>284</v>
      </c>
      <c r="D23" s="9">
        <v>2503862.09</v>
      </c>
      <c r="E23" s="9">
        <f t="shared" si="0"/>
        <v>250386.20899999997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6" t="s">
        <v>290</v>
      </c>
      <c r="C24" s="113" t="s">
        <v>277</v>
      </c>
      <c r="D24" s="9">
        <v>7387872.5899999999</v>
      </c>
      <c r="E24" s="9">
        <f t="shared" si="0"/>
        <v>369393.62949999998</v>
      </c>
      <c r="F24" s="9">
        <v>0</v>
      </c>
      <c r="G24" s="9">
        <v>0</v>
      </c>
      <c r="H24" s="14" t="s">
        <v>3</v>
      </c>
      <c r="I24" s="1"/>
    </row>
    <row r="25" spans="1:9" ht="39" x14ac:dyDescent="0.25">
      <c r="A25" s="1"/>
      <c r="B25" s="56" t="s">
        <v>291</v>
      </c>
      <c r="C25" s="113" t="s">
        <v>284</v>
      </c>
      <c r="D25" s="9">
        <v>3914735.96</v>
      </c>
      <c r="E25" s="9">
        <f t="shared" si="0"/>
        <v>391473.59600000002</v>
      </c>
      <c r="F25" s="9">
        <v>0</v>
      </c>
      <c r="G25" s="9">
        <v>0</v>
      </c>
      <c r="H25" s="14" t="s">
        <v>3</v>
      </c>
      <c r="I25" s="1"/>
    </row>
    <row r="26" spans="1:9" ht="39" x14ac:dyDescent="0.25">
      <c r="A26" s="1"/>
      <c r="B26" s="56" t="s">
        <v>292</v>
      </c>
      <c r="C26" s="113" t="s">
        <v>284</v>
      </c>
      <c r="D26" s="9">
        <v>6713704.46</v>
      </c>
      <c r="E26" s="9">
        <f t="shared" ref="E26:E27" si="1">IFERROR(D26/C26,0)</f>
        <v>671370.446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6" t="s">
        <v>279</v>
      </c>
      <c r="C27" s="113" t="s">
        <v>277</v>
      </c>
      <c r="D27" s="9">
        <v>1452124.06</v>
      </c>
      <c r="E27" s="9">
        <f t="shared" si="1"/>
        <v>72606.203000000009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86" t="s">
        <v>238</v>
      </c>
      <c r="C28" s="87"/>
      <c r="D28" s="88"/>
      <c r="E28" s="12">
        <f>SUM(E10:E27)</f>
        <v>3778301.6848333334</v>
      </c>
      <c r="F28" s="12">
        <f t="shared" ref="F28:G28" si="2">SUM(F10:F27)</f>
        <v>624959</v>
      </c>
      <c r="G28" s="12">
        <f t="shared" si="2"/>
        <v>0</v>
      </c>
      <c r="H28" s="13" t="s">
        <v>3</v>
      </c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fO5KNABW6MXVCn443bcvtJjI21p8/kezCxCU6tkkwmXXeMsx3AfU+/RPwOemVNpTBIfzU+LkTzYzsDlEFqujSA==" saltValue="VttospvcONB5qunrxUA8RQ==" spinCount="100000" sheet="1" objects="1" scenarios="1"/>
  <mergeCells count="3">
    <mergeCell ref="B3:H4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Anlægsprojekter'!F28</f>
        <v>624959</v>
      </c>
      <c r="D10" s="14" t="s">
        <v>3</v>
      </c>
      <c r="E10" s="9">
        <f>SUM('Fane 9. Anlægsprojekter'!E28,'Fane 9. Anlægsprojekter'!G28)</f>
        <v>3778301.6848333334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624959</v>
      </c>
      <c r="D11" s="13" t="s">
        <v>3</v>
      </c>
      <c r="E11" s="12">
        <f>SUM(E10:E10)</f>
        <v>3778301.6848333334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632583.49979999999</v>
      </c>
      <c r="D12" s="13" t="s">
        <v>3</v>
      </c>
      <c r="E12" s="12">
        <f>E11*(1+'Fane 14. Nøgletal'!C13)</f>
        <v>3824396.9653882999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iZ6ofjjuSDBxGu+GFvREX6a93jlTqjWyg7Q/qu6q8fRlk7hqSTqIAKZM7655fDi8F8cb6ziDGUMOS14ABuHcA==" saltValue="VglAImtwkQtlVJMD3tWCI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PnMnwJSl5Z30dm9XVhhymUDSnkmLtA6yv8zVDlgVPdXVh4ck/ZiVq7+W3dFzCCBWOppCSrDvxKGDZnsEV19mg==" saltValue="jWrju0JOJUm9vnJOD4SP3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zpV17RPFlFvEJLfM8VszQSTUdX6JANf3eTm9OuXdtZU4WyGHReR0i4MaydOiXfXvFhkEpcLammTsL4PXG9tVQ==" saltValue="c7HSeClJWMasmRn6i6GWl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2V8syYGaYXj3gELdslsw00P4LtysBxN+safk5dhJ51QoUuR769RZdv+AVCMdTs7v/ktrGJ07dPOwVRhwomvhg==" saltValue="7Vh+lkveo71wn2pHSU+2L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Zz8hdrYIUfXohWqHe5/skK/aH+TmoeiH0Qowc+oIqeyeBeYzqcOrCj9DdFSrsDPS4MfjAnl9IJD5GB+walaWQ==" saltValue="t6MQZNeC8bFCtXhf5dFt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YXS9It5eq2nLSiaGcm4qYkNyJ67uIC+TtTArTa11U6GqL8+JjjV4nefE8adfYanI5pyMaQucj9wJyux+EF+5yg==" saltValue="zhyGO7NzATbQZvOLtu4HX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326663710.5327152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632583.49979999999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3824396.9653882999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6489650.2591697872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-1960806.9243799569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-3295947.5123725226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-5054275.0167235667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327299311.80359727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63728097.637286879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1241832.2812765539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392269241.7221607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twD7lx0hlCYeqDuxHXPJgp/Sr8m8QXzcZO1yAty+AFAod6Xv5ItaatBmqo1uRwDcdpztXL99lQ2HhWUfWRp4Q==" saltValue="1GLYf2r5Ef8r/um8qxNl2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327299311.80359727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3993051.6040038872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-1924112.7441329989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-3269434.9105829978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-4816538.8296911782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321282276.92319399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64505580.428461775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385787857.35165578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25yDHcwObbAOoKSwj4Lgj4E3Qz4b0DxJN+cjVMuLygMDmE7MuDVZN8nMslOTeOgYjq24SYoOjQ87H5Zja9SxQ==" saltValue="ds/eN65nJOp0tUwBhsQlW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321282276.92319399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3919643.7784629669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-1888740.0651271106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-3243135.5761622684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-4741229.8368195426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315328815.223548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65292548.509689011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380621363.73323703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B74Zldz8lbUF8A9iXRMM+0VEI5O/lMK7VYtdZsjkwDL+7jxJHvyKj/tj0s5VcJv6aC6CSDmjHv/6nc6eYZsSg==" saltValue="lG92Qw+bu2955mH2mTH73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315328815.223548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3847011.5457272856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-1853741.1173295351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-3217047.793587619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-4667098.3377059503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309437939.52065217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66089117.601507224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375527057.12215942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RDsdtCzKaeJhhbGbv/u3Z6GN9cbR+1ZzZbhTAmYTzYG5kjAmQAsZN9b2HoAMB4h6SKoR5Jgl4fu4vtYnWzVGw==" saltValue="EH1igqpUl8Kzg1oxS/Cm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323188314.18639249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7202855.9297540998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6508706.0512880869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-1956680.6145574953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-3285421.5745753264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-4994063.4455866413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326663710.5327152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43935119.61085701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-28467868.509782761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342130961.63378942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MuRAElz7nMUrXPyDbMlBwBzUohUntf1pxMDbwjDWEbWcK6rWiMiQiSFFZVyM3tH4JvnlzQR24ZQ2Kj1WNQXPeg==" saltValue="XqZDCn4TKEkj9geVkvrJSg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570312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144254587.07373461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112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2885091.7414746922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143843461.50057447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f>(145165965.932385-G6)*1.0175</f>
        <v>927327.98867676815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112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20084209.28848125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3297099.9755546497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164385162.03121597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112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3287703.2406243193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164271078.72876632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3285421.5745753264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164157074.60012856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640301.01849755994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3295947.5123725226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163471745.52914989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3269434.9105829978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162156778.80811343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3243135.5761622684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160852389.67938095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3217047.793587619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l/9GasLnZ45YpzBYLpQVMywWaWg6/BU5Ws0Os38RxDYK+EPlNQG2eMEps1B/q9X+sUgoyw9aek/1ZwhZvOw2KQ==" saltValue="MIDC6hBxEBgSjZzdfHH/yw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155378061.51667443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1413940.3598017374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156658493.27711797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f>(162148087.485587-G5)*1.0175</f>
        <v>6888501.4233685425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2894781.8061986114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163463626.61993796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4717908.1024258388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2934351.9916640068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168502552.23049459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7344752.1915702559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4994063.4455866413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174219049.82371482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3871054.6083660373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5054275.0167235667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175146866.53422466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4816538.8296911782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172408357.7025288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4741229.8368195426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169712666.82567093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4667098.3377059503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K7mqeTNlJaBwQe00Lssam/xDchh5/NTuZeJOO6xrXc+3aSwTXJWh9s4bJv3OYhh4MGSbMupidqnRKuWraGqVhw==" saltValue="Y1mGO2itSLEcniH4uwCO0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2.485210490793512E-3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3.6063204159645116E-3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5.8078994768910267E-3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4p5Rx6aKShsPy7G7cvd/mvPtjXtnMNHzjeZX0OIxgNhWnQPNXW5LJ2MUGJ/DAD6njvAmYLOHfAuUQW8EVHdv7A==" saltValue="mZ98POrJUc28fWOVwqmxdA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2020-08-25T08:47:33Z</dcterms:modified>
</cp:coreProperties>
</file>