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ønderslev Vand AS (V03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3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<sst xmlns="http://schemas.openxmlformats.org/spreadsheetml/2006/main" count="587" uniqueCount="245">
  <si>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</si>
  <si>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</si>
  <si>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</si>
  <si>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</si>
  <si>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</si>
  <si>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</si>
  <si>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</si>
  <si>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</si>
  <si>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</si>
  <si>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</si>
  <si>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</si>
  <si>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</si>
  <si>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</si>
  <si>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</si>
  <si>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</si>
  <si>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</si>
  <si>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</si>
  <si>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</si>
  <si>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</si>
  <si>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</si>
  <si>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</si>
  <si>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</si>
  <si>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</si>
  <si>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</si>
  <si>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</si>
  <si>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</si>
  <si>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</si>
  <si>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</si>
  <si>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</si>
  <si>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</si>
  <si>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</si>
  <si>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</si>
  <si>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</si>
  <si>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</si>
  <si>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</si>
  <si>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</si>
  <si>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</si>
  <si>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</si>
  <si>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</si>
  <si>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</si>
  <si>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</si>
  <si>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</si>
  <si>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</si>
  <si>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</si>
  <si>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</si>
  <si>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</si>
  <si>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</si>
  <si>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</si>
  <si>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</si>
  <si>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</si>
  <si>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</si>
  <si>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</si>
  <si>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</si>
  <si>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</si>
  <si>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</si>
  <si>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</si>
  <si>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</si>
  <si>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</si>
  <si>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</si>
  <si>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</si>
  <si>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</si>
  <si>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</si>
  <si>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</si>
  <si>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</si>
  <si>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</si>
  <si>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</si>
  <si>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</si>
  <si>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</si>
  <si>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</si>
  <si>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</si>
  <si>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</si>
  <si>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</si>
  <si>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</si>
  <si>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</si>
  <si>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</si>
  <si>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</si>
  <si>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</si>
  <si>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</si>
  <si>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</si>
  <si>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</si>
  <si>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</si>
  <si>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</si>
  <si>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</si>
  <si>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</si>
  <si>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</si>
  <si>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</si>
  <si>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</si>
  <si>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</si>
  <si>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</si>
  <si>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</si>
  <si>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</si>
  <si>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</si>
  <si>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</si>
  <si>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</si>
  <si>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</si>
  <si>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</si>
  <si>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</si>
  <si>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</si>
  <si>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</si>
  <si>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</si>
  <si>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</si>
  <si>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</si>
  <si>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</si>
  <si>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</si>
  <si>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</si>
  <si>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</si>
  <si>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</si>
  <si>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</si>
  <si>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</si>
  <si>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</si>
  <si>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</si>
  <si>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</si>
  <si>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</si>
  <si>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</si>
  <si>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</si>
  <si>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</si>
  <si>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</si>
  <si>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</si>
  <si>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</si>
  <si>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</si>
  <si>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</si>
  <si>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</si>
  <si>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</si>
  <si>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</si>
  <si>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</si>
  <si>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</si>
  <si>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</si>
  <si>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</si>
  <si>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</si>
  <si>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</si>
  <si>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</si>
  <si>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</si>
  <si>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</si>
  <si>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</si>
  <si>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</si>
  <si>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</si>
  <si>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</si>
  <si>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</si>
  <si>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</si>
  <si>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</si>
  <si>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</si>
  <si>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</si>
  <si>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</si>
  <si>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</si>
  <si>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</si>
  <si>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</si>
  <si>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</si>
  <si>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</si>
  <si>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</si>
  <si>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</si>
  <si>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</si>
  <si>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</si>
  <si>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</si>
  <si>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</si>
  <si>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</si>
  <si>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</si>
  <si>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</si>
  <si>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</si>
  <si>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</si>
  <si>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</si>
  <si>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</si>
  <si>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</si>
  <si>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</si>
  <si>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</si>
  <si>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</si>
  <si>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</si>
  <si>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</si>
  <si>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</si>
  <si>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</si>
  <si>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</si>
  <si>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</si>
  <si>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</si>
  <si>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</si>
  <si>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</si>
  <si>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</si>
  <si>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</si>
  <si>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</si>
  <si>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</si>
  <si>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</si>
  <si>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</si>
  <si>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</si>
  <si>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</si>
  <si>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</si>
  <si>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</si>
  <si>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</si>
  <si>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</si>
  <si>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</si>
  <si>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</si>
  <si>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</si>
  <si>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</si>
  <si>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</si>
  <si>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</si>
  <si>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</si>
  <si>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</si>
  <si>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</si>
  <si>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</si>
  <si>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</si>
  <si>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</si>
  <si>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</si>
  <si>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</si>
  <si>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</si>
  <si>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</si>
  <si>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</si>
  <si>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</si>
  <si>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</si>
  <si>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</si>
  <si>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</si>
  <si>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</si>
  <si>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</si>
  <si>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</si>
  <si>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</si>
  <si>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</si>
  <si>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</si>
  <si>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</si>
  <si>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</si>
  <si>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</si>
  <si>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</si>
  <si>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</si>
  <si>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</si>
  <si>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</si>
  <si>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</si>
  <si>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</si>
  <si>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</si>
  <si>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</si>
  <si>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</si>
  <si>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</si>
  <si>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</si>
  <si>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</si>
  <si>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</si>
  <si>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</si>
  <si>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</si>
  <si>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</si>
  <si>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</si>
  <si>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</si>
  <si>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</si>
  <si>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</si>
  <si>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Erstatninger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</si>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</sst>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x14ac:dyDescent="0.45">
      <c r="A10" s="1"/>
      <c r="B10" s="49" t="s">
        <v>234</v>
      </c>
      <c r="C10" s="9">
        <v>5998437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54263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63491</v>
      </c>
      <c r="D12" s="14" t="s">
        <v>3</v>
      </c>
      <c r="E12" s="1"/>
      <c r="F12" s="1"/>
    </row>
    <row r="13" spans="1:6" x14ac:dyDescent="0.45">
      <c r="A13" s="1"/>
      <c r="B13" s="45" t="s">
        <v>169</v>
      </c>
      <c r="C13" s="12">
        <f>SUM(C10:C12)</f>
        <v>6116191</v>
      </c>
      <c r="D13" s="13" t="s">
        <v>3</v>
      </c>
      <c r="E13" s="1"/>
      <c r="F13" s="1"/>
    </row>
    <row r="14" spans="1:6" x14ac:dyDescent="0.45">
      <c r="A14" s="1"/>
      <c r="B14" s="45" t="s">
        <v>170</v>
      </c>
      <c r="C14" s="12">
        <f>C13*(1+'Fane 12. Nøgletal'!C13)^2</f>
        <v>6266336.3942684401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47"/>
      <c r="C5" s="47"/>
      <c r="D5" s="47"/>
      <c r="E5" s="47"/>
      <c r="F5" s="47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-405284.90666666662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-1476111.0699307807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-1881395.9765974474</v>
      </c>
      <c r="F9" s="17" t="s">
        <v>3</v>
      </c>
      <c r="G9" s="1"/>
    </row>
    <row r="10" spans="1:7" ht="15" customHeight="1" x14ac:dyDescent="0.45">
      <c r="A10" s="1"/>
      <c r="B10" s="45"/>
      <c r="C10" s="46"/>
      <c r="D10" s="46"/>
      <c r="E10" s="46"/>
      <c r="F10" s="20"/>
      <c r="G10" s="1"/>
    </row>
    <row r="11" spans="1:7" ht="28.5" customHeight="1" x14ac:dyDescent="0.4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17611906.88791896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15989178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1622728.8879189603</v>
      </c>
      <c r="F17" s="17" t="s">
        <v>3</v>
      </c>
      <c r="G17" s="1"/>
    </row>
    <row r="18" spans="1:7" x14ac:dyDescent="0.45">
      <c r="A18" s="1"/>
      <c r="B18" s="45"/>
      <c r="C18" s="46"/>
      <c r="D18" s="46"/>
      <c r="E18" s="46"/>
      <c r="F18" s="20"/>
      <c r="G18" s="1"/>
    </row>
    <row r="19" spans="1:7" ht="30" customHeight="1" x14ac:dyDescent="0.4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17055991.904539552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17422333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-366341.09546044841</v>
      </c>
      <c r="F25" s="17" t="s">
        <v>3</v>
      </c>
      <c r="G25" s="1"/>
    </row>
    <row r="26" spans="1:7" x14ac:dyDescent="0.45">
      <c r="A26" s="1"/>
      <c r="B26" s="45"/>
      <c r="C26" s="46"/>
      <c r="D26" s="46"/>
      <c r="E26" s="46"/>
      <c r="F26" s="20"/>
      <c r="G26" s="1"/>
    </row>
    <row r="27" spans="1:7" ht="28.5" customHeight="1" x14ac:dyDescent="0.4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17708844.0593796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16709629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999215.05937959999</v>
      </c>
      <c r="F33" s="17" t="s">
        <v>3</v>
      </c>
      <c r="G33" s="1"/>
    </row>
    <row r="34" spans="1:7" x14ac:dyDescent="0.45">
      <c r="A34" s="1"/>
      <c r="B34" s="45"/>
      <c r="C34" s="46"/>
      <c r="D34" s="46"/>
      <c r="E34" s="46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243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244</v>
      </c>
      <c r="C38" s="111"/>
      <c r="D38" s="112"/>
      <c r="E38" s="9">
        <v>0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-366341.09546044841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-183170.54773022421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2" t="s">
        <v>242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4" t="s">
        <v>239</v>
      </c>
      <c r="C11" s="22">
        <v>18006</v>
      </c>
      <c r="D11" s="14" t="s">
        <v>3</v>
      </c>
      <c r="E11" s="9">
        <v>101610</v>
      </c>
      <c r="F11" s="14" t="s">
        <v>3</v>
      </c>
      <c r="G11" s="1"/>
    </row>
    <row r="12" spans="1:7" x14ac:dyDescent="0.45">
      <c r="A12" s="1"/>
      <c r="B12" s="45" t="s">
        <v>48</v>
      </c>
      <c r="C12" s="12">
        <f>SUM(C10:C11)</f>
        <v>18006</v>
      </c>
      <c r="D12" s="13" t="s">
        <v>3</v>
      </c>
      <c r="E12" s="12">
        <f>SUM(E10:E11)</f>
        <v>101610</v>
      </c>
      <c r="F12" s="13" t="s">
        <v>3</v>
      </c>
      <c r="G12" s="1"/>
    </row>
    <row r="13" spans="1:7" x14ac:dyDescent="0.45">
      <c r="A13" s="1"/>
      <c r="B13" s="45" t="s">
        <v>173</v>
      </c>
      <c r="C13" s="12">
        <f>C12*(1+'Fane 12. Nøgletal'!C13)</f>
        <v>18225.673200000001</v>
      </c>
      <c r="D13" s="13" t="s">
        <v>3</v>
      </c>
      <c r="E13" s="12">
        <f>E12*(1+'Fane 12. Nøgletal'!C13)</f>
        <v>102849.64199999999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2UUuMKjV5mERjOI9mxW8tgsAgZKGu55sgn9H8xkF2TUydFmcjpKcoMtP8SC6A9PvYi+UJ6Awu5LpufNMYjvwAw==" saltValue="xhAU4l/5uskG4HHO8GZ0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/pRd+yY5k7bbnQjDm0iDBsIs/1xUdY1D6OifkYN9fdvr3TqGXLRUmps0pfV3goScwm6jvMj4OPlbweiUmm4Ng==" saltValue="ua5Riy4CCH5y0OlZdG/WJ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1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8" t="s">
        <v>25</v>
      </c>
      <c r="C9" s="7">
        <f>'Fane 3. Omkostninger i ØR2020'!E20</f>
        <v>11990935.747683069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18225.673200000001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102849.64199999999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147766.53496717344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-49943.248821431211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-114208.10822281473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-197264.06301525177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11898362.177790742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omk.'!C14</f>
        <v>6266336.3942684401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-183170.54773022421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17981528.024328962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8" t="s">
        <v>26</v>
      </c>
      <c r="C9" s="7">
        <f>'Fane 2.1. Økonomisk ramme 2021'!C20</f>
        <v>11898362.177790742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145160.01856904707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-49062.278735358035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-113289.4182002704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-194179.7407579768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11686990.758666182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omk.'!C14*(1+'Fane 12. Nøgletal'!C13)</f>
        <v>6342785.6982785147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-183170.54773022421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17846605.909214474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165</v>
      </c>
      <c r="C8" s="7">
        <f>'Fane 2.2. Økonomisk ramme 2022'!C16</f>
        <v>11686990.758666182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142581.28725572742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-48190.699661968043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-112378.11812026743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-191143.64342135546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11477859.584718317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omk.'!C14*(1+'Fane 12. Nøgletal'!C13)^2</f>
        <v>6420167.6837975131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17898027.268515829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8" t="s">
        <v>166</v>
      </c>
      <c r="C8" s="7">
        <f>'Fane 2.3. Økonomisk ramme 2023'!C15</f>
        <v>11477859.584718317</v>
      </c>
      <c r="D8" s="8" t="s">
        <v>3</v>
      </c>
      <c r="E8" s="1"/>
    </row>
    <row r="9" spans="1:5" ht="15" customHeight="1" x14ac:dyDescent="0.4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140029.88693356348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-47328.358123261591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-111474.148538108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-188155.01698464085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11270931.948005868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omk.'!C14*(1+'Fane 12. Nøgletal'!C13)^3</f>
        <v>6498493.7295398433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241</v>
      </c>
      <c r="C22" s="12">
        <f>SUM(C15,C17,C21)</f>
        <v>17769425.677545711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12037776.872512251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0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203438.42914545702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-74223.811797904433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-114762.29560036324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-61293.446576370989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11990935.747683069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6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6344906.7919510156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6"/>
      <c r="F23" s="46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-62113</v>
      </c>
      <c r="F28" s="11" t="s">
        <v>3</v>
      </c>
      <c r="G28" s="1"/>
    </row>
    <row r="29" spans="1:7" x14ac:dyDescent="0.4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-129333.54433924356</v>
      </c>
      <c r="F30" s="11" t="s">
        <v>3</v>
      </c>
      <c r="G30" s="1"/>
    </row>
    <row r="31" spans="1:7" x14ac:dyDescent="0.45">
      <c r="A31" s="1"/>
      <c r="B31" s="45" t="s">
        <v>232</v>
      </c>
      <c r="C31" s="46"/>
      <c r="D31" s="46"/>
      <c r="E31" s="46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20517.084726598609</v>
      </c>
      <c r="F32" s="11" t="s">
        <v>3</v>
      </c>
      <c r="G32" s="1"/>
    </row>
    <row r="33" spans="1:7" x14ac:dyDescent="0.45">
      <c r="A33" s="1"/>
      <c r="B33" s="45" t="s">
        <v>24</v>
      </c>
      <c r="C33" s="46"/>
      <c r="D33" s="46"/>
      <c r="E33" s="12">
        <f>SUM(E30,E26,E28,E22,E20,E32)</f>
        <v>18164913.080021437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5433459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108669.18000000001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5392414.6507139998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107848.29301428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5373875.529144845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-20098.118324705236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404133.06541531993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115158.20952470919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5738114.780018162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114762.29560036324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5691957.384727696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18448.026413039999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114208.10822281473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5664470.9100135202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113289.4182002704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5618905.9060133714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112378.11812026743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5573707.4269054001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111474.148538108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6508235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59224.938500000004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6530912.489281049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59431.303652457551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6580849.2176657133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117200.36801839173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290892.41843543993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60803.795435840038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7045223.744410459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61293.446576370989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7069134.2474676641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104104.40763239999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197264.06301525177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7061081.4821082475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194179.7407579768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6950677.9425947443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191143.64342135546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6842000.617623304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188155.01698464085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6.0634348770789966E-3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4.0737483549610877E-3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2020-10-20T06:00:10Z</dcterms:modified>
</cp:coreProperties>
</file>