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ordingborg Vand AS (V212)\ØR2019\"/>
    </mc:Choice>
  </mc:AlternateContent>
  <bookViews>
    <workbookView xWindow="120" yWindow="345" windowWidth="15600" windowHeight="4665" tabRatio="904"/>
  </bookViews>
  <sheets>
    <sheet name="Grundlag" sheetId="12" r:id="rId1"/>
    <sheet name="Faktiske driftsomkostninger" sheetId="15" r:id="rId2"/>
    <sheet name="Investeringer" sheetId="20" r:id="rId3"/>
    <sheet name="Finansielle omkostninger" sheetId="28" r:id="rId4"/>
    <sheet name="Ikke-påvirkelige omkostninger" sheetId="18" r:id="rId5"/>
    <sheet name="Gen. inv. faktisk niveau Lende" sheetId="31" r:id="rId6"/>
    <sheet name="Gen. inv. 2017-niveau Lende" sheetId="32" r:id="rId7"/>
    <sheet name="Pristalsregulering" sheetId="27" r:id="rId8"/>
  </sheets>
  <calcPr calcId="162913"/>
</workbook>
</file>

<file path=xl/calcChain.xml><?xml version="1.0" encoding="utf-8"?>
<calcChain xmlns="http://schemas.openxmlformats.org/spreadsheetml/2006/main">
  <c r="M2" i="18" l="1"/>
  <c r="B3" i="15" l="1"/>
  <c r="B2" i="15"/>
  <c r="C3" i="15" l="1"/>
  <c r="C2" i="15"/>
  <c r="C4" i="15"/>
  <c r="D3" i="20"/>
  <c r="I5" i="28"/>
  <c r="H5" i="28"/>
  <c r="G5" i="28"/>
  <c r="F5" i="28"/>
  <c r="I3" i="28"/>
  <c r="H3" i="28"/>
  <c r="I4" i="28"/>
  <c r="H4" i="28"/>
  <c r="G4" i="28"/>
  <c r="F4" i="28"/>
  <c r="G3" i="28"/>
  <c r="F3" i="28"/>
  <c r="D2" i="15" l="1"/>
  <c r="C11" i="27" l="1"/>
  <c r="K3" i="28" l="1"/>
  <c r="C10" i="27" l="1"/>
  <c r="B6" i="12" l="1"/>
  <c r="C2" i="27" l="1"/>
  <c r="C8" i="27" l="1"/>
  <c r="C9" i="27"/>
  <c r="B9" i="12" l="1"/>
  <c r="B10" i="12" s="1"/>
  <c r="C7" i="27"/>
  <c r="C6" i="27"/>
  <c r="C5" i="27"/>
  <c r="C4" i="27"/>
  <c r="C3" i="27"/>
  <c r="J3" i="28" l="1"/>
  <c r="B5" i="12"/>
  <c r="L3" i="28" l="1"/>
  <c r="B3" i="12"/>
  <c r="M3" i="28" l="1"/>
  <c r="B7" i="12" s="1"/>
  <c r="B8" i="12" s="1"/>
  <c r="B4" i="12"/>
  <c r="B12" i="12" s="1"/>
  <c r="B14" i="12" s="1"/>
</calcChain>
</file>

<file path=xl/comments1.xml><?xml version="1.0" encoding="utf-8"?>
<comments xmlns="http://schemas.openxmlformats.org/spreadsheetml/2006/main">
  <authors>
    <author>Anna Gammelby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Anna Gammelby:</t>
        </r>
        <r>
          <rPr>
            <sz val="9"/>
            <color indexed="81"/>
            <rFont val="Tahoma"/>
            <family val="2"/>
          </rPr>
          <t xml:space="preserve">
Har fratrukket køb af ydelser fra Vordingborg</t>
        </r>
      </text>
    </comment>
  </commentList>
</comments>
</file>

<file path=xl/sharedStrings.xml><?xml version="1.0" encoding="utf-8"?>
<sst xmlns="http://schemas.openxmlformats.org/spreadsheetml/2006/main" count="96" uniqueCount="61">
  <si>
    <t>Historiske investeringer</t>
  </si>
  <si>
    <t>Gennemførte investeringer</t>
  </si>
  <si>
    <t xml:space="preserve">Kr. </t>
  </si>
  <si>
    <t>Finansielle omkostninger</t>
  </si>
  <si>
    <t>Faktiske driftsomkostninger</t>
  </si>
  <si>
    <t>Komponenter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</si>
  <si>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</si>
  <si>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</si>
  <si>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</si>
  <si>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</si>
  <si>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</si>
  <si>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</si>
  <si>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</si>
  <si>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</si>
  <si>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</si>
  <si>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</si>
  <si>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</si>
  <si>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</si>
  <si>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</si>
  <si>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</si>
  <si>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</si>
  <si>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</si>
  <si>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</si>
  <si>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</si>
  <si>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</si>
  <si>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</si>
  <si>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</si>
  <si>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</si>
  <si>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</si>
  <si>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</si>
  <si>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</si>
  <si>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</si>
  <si>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</si>
  <si>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</si>
  <si>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</si>
  <si>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</si>
  <si>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</si>
  <si>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</si>
  <si>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</si>
  <si>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2015-2016</t>
  </si>
  <si>
    <t>2016-2017</t>
  </si>
  <si>
    <t>Tilbagebetaling af vejbidrag</t>
  </si>
  <si>
    <t>2009-2010</t>
  </si>
  <si>
    <t>Historiske investeringer (2009-niveau)</t>
  </si>
  <si>
    <t>Faktisk indberettede investeringer</t>
  </si>
  <si>
    <t>Samlede ikke-påvirkelige omkostninger</t>
  </si>
  <si>
    <t>Gebyrer i alt</t>
  </si>
  <si>
    <t>2017-2018</t>
  </si>
  <si>
    <t>2018-2019</t>
  </si>
  <si>
    <t>Pristalsreguleret grundlag (2019-niveau)</t>
  </si>
  <si>
    <t>Nyt niveau for driftsomkostningerne i den økonomiske ramme 2019</t>
  </si>
  <si>
    <t>Grundlag for de økonomiske rammer 2019 (2017-niveau)</t>
  </si>
  <si>
    <t>Pristalsreguleret FADO (2017 niveau)</t>
  </si>
  <si>
    <t>Pristalsreguleret investeringer (2017 prisniveau)</t>
  </si>
  <si>
    <t>Pristalsreguleret nettofinansielle (2017-prisniveau)</t>
  </si>
  <si>
    <t>Ø 50mm &lt; Ledningsnet ≤ Ø110 mm</t>
  </si>
  <si>
    <t>SRO-anlæg, vandværk</t>
  </si>
  <si>
    <t>Afregningsmålere, elektroniske med maksimal gennemstrømning ≤ 4 m3/t</t>
  </si>
  <si>
    <t>Boring (inkl. etablering, forerør, filter og prøvepumpning)</t>
  </si>
  <si>
    <t>Hovedtotal</t>
  </si>
  <si>
    <t>Lendemarke Vandværk A.m.b.a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</si>
</sst>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 * #,##0.00_ ;_ * \-#,##0.00_ ;_ * &quot;-&quot;??_ ;_ @_ "/>
    <numFmt numFmtId="165" formatCode="_(&quot;kr.&quot;* #,##0.00_);_(&quot;kr.&quot;* \(#,##0.00\);_(&quot;kr.&quot;* &quot;-&quot;??_);_(@_)"/>
    <numFmt numFmtId="166" formatCode="_(* #,##0.00_);_(* \(#,##0.00\);_(* &quot;-&quot;??_);_(@_)"/>
    <numFmt numFmtId="167" formatCode="_ * #,##0_ ;_ * \-#,##0_ ;_ * &quot;-&quot;??_ ;_ @_ "/>
    <numFmt numFmtId="168" formatCode="\(#,##0\);#,##0_)"/>
    <numFmt numFmtId="169" formatCode="#,##0,_);\(#,##0,\)"/>
    <numFmt numFmtId="170" formatCode="\(#,##0,\);#,##0,_)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43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170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0" fontId="32" fillId="54" borderId="19" applyNumberFormat="0" applyFont="0" applyAlignment="0" applyProtection="0"/>
    <xf numFmtId="16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6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4" fontId="6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7" fontId="0" fillId="0" borderId="0" xfId="27368" applyNumberFormat="1" applyFont="1"/>
    <xf numFmtId="167" fontId="3" fillId="0" borderId="1" xfId="27368" applyNumberFormat="1" applyFont="1" applyBorder="1"/>
    <xf numFmtId="167" fontId="0" fillId="0" borderId="0" xfId="27368" applyNumberFormat="1" applyFont="1" applyBorder="1"/>
    <xf numFmtId="167" fontId="0" fillId="0" borderId="23" xfId="27368" applyNumberFormat="1" applyFont="1" applyBorder="1"/>
    <xf numFmtId="167" fontId="0" fillId="0" borderId="0" xfId="27368" applyNumberFormat="1" applyFont="1" applyFill="1" applyBorder="1"/>
    <xf numFmtId="167" fontId="0" fillId="0" borderId="23" xfId="27368" applyNumberFormat="1" applyFont="1" applyFill="1" applyBorder="1"/>
    <xf numFmtId="167" fontId="3" fillId="0" borderId="0" xfId="27368" applyNumberFormat="1" applyFont="1" applyFill="1" applyBorder="1"/>
    <xf numFmtId="167" fontId="0" fillId="0" borderId="27" xfId="27368" applyNumberFormat="1" applyFont="1" applyBorder="1"/>
    <xf numFmtId="0" fontId="5" fillId="0" borderId="0" xfId="1" applyFont="1" applyBorder="1"/>
    <xf numFmtId="167" fontId="3" fillId="0" borderId="2" xfId="27368" applyNumberFormat="1" applyFont="1" applyBorder="1"/>
    <xf numFmtId="167" fontId="5" fillId="0" borderId="0" xfId="27368" applyNumberFormat="1" applyFont="1"/>
    <xf numFmtId="167" fontId="5" fillId="0" borderId="0" xfId="27368" applyNumberFormat="1" applyFont="1" applyBorder="1"/>
    <xf numFmtId="0" fontId="0" fillId="0" borderId="25" xfId="0" applyFont="1" applyBorder="1" applyAlignment="1">
      <alignment wrapText="1"/>
    </xf>
    <xf numFmtId="167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7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7" fontId="0" fillId="0" borderId="0" xfId="0" applyNumberFormat="1"/>
    <xf numFmtId="0" fontId="0" fillId="0" borderId="28" xfId="0" applyBorder="1"/>
    <xf numFmtId="0" fontId="3" fillId="0" borderId="28" xfId="0" applyFont="1" applyFill="1" applyBorder="1" applyAlignment="1"/>
    <xf numFmtId="167" fontId="0" fillId="0" borderId="28" xfId="27368" applyNumberFormat="1" applyFont="1" applyFill="1" applyBorder="1"/>
    <xf numFmtId="0" fontId="0" fillId="0" borderId="28" xfId="0" applyFill="1" applyBorder="1"/>
    <xf numFmtId="0" fontId="0" fillId="0" borderId="27" xfId="0" applyBorder="1"/>
    <xf numFmtId="0" fontId="3" fillId="55" borderId="29" xfId="0" applyFont="1" applyFill="1" applyBorder="1"/>
    <xf numFmtId="0" fontId="3" fillId="0" borderId="0" xfId="0" applyFont="1" applyFill="1" applyBorder="1"/>
    <xf numFmtId="0" fontId="3" fillId="0" borderId="29" xfId="0" applyFont="1" applyBorder="1" applyAlignment="1">
      <alignment horizontal="left"/>
    </xf>
    <xf numFmtId="167" fontId="3" fillId="0" borderId="29" xfId="0" applyNumberFormat="1" applyFont="1" applyBorder="1"/>
    <xf numFmtId="167" fontId="3" fillId="0" borderId="0" xfId="0" applyNumberFormat="1" applyFont="1" applyFill="1" applyBorder="1"/>
    <xf numFmtId="0" fontId="3" fillId="0" borderId="0" xfId="0" applyFont="1" applyAlignment="1">
      <alignment horizontal="left" indent="1"/>
    </xf>
    <xf numFmtId="167" fontId="3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0" applyNumberFormat="1" applyFill="1" applyBorder="1"/>
    <xf numFmtId="0" fontId="3" fillId="55" borderId="30" xfId="0" applyFont="1" applyFill="1" applyBorder="1" applyAlignment="1">
      <alignment horizontal="left"/>
    </xf>
    <xf numFmtId="167" fontId="3" fillId="55" borderId="30" xfId="0" applyNumberFormat="1" applyFont="1" applyFill="1" applyBorder="1"/>
    <xf numFmtId="0" fontId="46" fillId="0" borderId="0" xfId="0" applyFont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7" fontId="3" fillId="0" borderId="26" xfId="0" applyNumberFormat="1" applyFont="1" applyFill="1" applyBorder="1" applyAlignment="1">
      <alignment horizontal="left"/>
    </xf>
    <xf numFmtId="167" fontId="3" fillId="0" borderId="24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60 % - Markeringsfarve1 2" xfId="27344"/>
    <cellStyle name="60 % - Markeringsfarve2 2" xfId="27345"/>
    <cellStyle name="60 % - Markeringsfarve3 2" xfId="17681"/>
    <cellStyle name="60 % - Markeringsfarve3 3" xfId="27346"/>
    <cellStyle name="60 % - Markeringsfarve4 2" xfId="17682"/>
    <cellStyle name="60 % - Markeringsfarve4 3" xfId="27347"/>
    <cellStyle name="60 % - Markeringsfarve5 2" xfId="27348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ér celle" xfId="14" builtinId="23" customBuiltin="1"/>
    <cellStyle name="Link" xfId="1" builtinId="8"/>
    <cellStyle name="Link 2" xfId="22224"/>
    <cellStyle name="Linked Cell" xfId="22225"/>
    <cellStyle name="Linked Cell 2" xfId="27323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tabSelected="1" workbookViewId="0">
      <selection sqref="A1:XFD1"/>
    </sheetView>
  </sheetViews>
  <sheetFormatPr defaultColWidth="0" defaultRowHeight="14.25" zeroHeight="1" x14ac:dyDescent="0.45"/>
  <cols>
    <col min="1" max="1" width="71.1328125" bestFit="1" customWidth="1"/>
    <col min="2" max="2" width="15.73046875" customWidth="1"/>
    <col min="3" max="3" width="9.1328125" customWidth="1"/>
    <col min="4" max="16384" width="9.1328125" hidden="1"/>
  </cols>
  <sheetData>
    <row r="1" spans="1:3" s="70" customFormat="1" ht="18" x14ac:dyDescent="0.55000000000000004">
      <c r="A1" s="70" t="s">
        <v>60</v>
      </c>
    </row>
    <row r="2" spans="1:3" s="20" customFormat="1" ht="14.65" thickBot="1" x14ac:dyDescent="0.5">
      <c r="A2" s="14" t="s">
        <v>5</v>
      </c>
      <c r="B2" s="14" t="s">
        <v>6</v>
      </c>
    </row>
    <row r="3" spans="1:3" x14ac:dyDescent="0.45">
      <c r="A3" s="3" t="s">
        <v>4</v>
      </c>
      <c r="B3" s="28">
        <f>'Faktiske driftsomkostninger'!D2</f>
        <v>642731.66621678951</v>
      </c>
      <c r="C3" t="s">
        <v>8</v>
      </c>
    </row>
    <row r="4" spans="1:3" s="22" customFormat="1" x14ac:dyDescent="0.45">
      <c r="A4" s="2" t="s">
        <v>9</v>
      </c>
      <c r="B4" s="37">
        <f>SUM(B3:B3)</f>
        <v>642731.66621678951</v>
      </c>
      <c r="C4" s="44" t="s">
        <v>8</v>
      </c>
    </row>
    <row r="5" spans="1:3" x14ac:dyDescent="0.45">
      <c r="A5" s="36" t="s">
        <v>0</v>
      </c>
      <c r="B5" s="30">
        <f>Investeringer!D3</f>
        <v>378750.98160419008</v>
      </c>
      <c r="C5" s="19" t="s">
        <v>8</v>
      </c>
    </row>
    <row r="6" spans="1:3" x14ac:dyDescent="0.45">
      <c r="A6" s="3" t="s">
        <v>1</v>
      </c>
      <c r="B6" s="28">
        <f>Investeringer!E3</f>
        <v>75385.314012230534</v>
      </c>
      <c r="C6" t="s">
        <v>8</v>
      </c>
    </row>
    <row r="7" spans="1:3" s="18" customFormat="1" x14ac:dyDescent="0.45">
      <c r="A7" s="3" t="s">
        <v>3</v>
      </c>
      <c r="B7" s="28">
        <f>'Finansielle omkostninger'!M3</f>
        <v>116.95331695331694</v>
      </c>
      <c r="C7" t="s">
        <v>8</v>
      </c>
    </row>
    <row r="8" spans="1:3" s="18" customFormat="1" x14ac:dyDescent="0.45">
      <c r="A8" s="2" t="s">
        <v>38</v>
      </c>
      <c r="B8" s="37">
        <f>SUM(B5:B7)</f>
        <v>454253.24893337395</v>
      </c>
      <c r="C8" s="44" t="s">
        <v>8</v>
      </c>
    </row>
    <row r="9" spans="1:3" s="18" customFormat="1" x14ac:dyDescent="0.45">
      <c r="A9" s="3" t="s">
        <v>7</v>
      </c>
      <c r="B9" s="28">
        <f>'Ikke-påvirkelige omkostninger'!M2</f>
        <v>432557</v>
      </c>
      <c r="C9" t="s">
        <v>8</v>
      </c>
    </row>
    <row r="10" spans="1:3" s="18" customFormat="1" x14ac:dyDescent="0.45">
      <c r="A10" s="2" t="s">
        <v>45</v>
      </c>
      <c r="B10" s="37">
        <f>SUM(B9:B9)</f>
        <v>432557</v>
      </c>
      <c r="C10" s="44" t="s">
        <v>8</v>
      </c>
    </row>
    <row r="11" spans="1:3" x14ac:dyDescent="0.45">
      <c r="A11" s="1"/>
      <c r="B11" s="28"/>
    </row>
    <row r="12" spans="1:3" ht="14.65" thickBot="1" x14ac:dyDescent="0.5">
      <c r="A12" s="23" t="s">
        <v>51</v>
      </c>
      <c r="B12" s="29">
        <f>SUM(B4,B8,B10)</f>
        <v>1529541.9151501635</v>
      </c>
      <c r="C12" s="23" t="s">
        <v>2</v>
      </c>
    </row>
    <row r="13" spans="1:3" ht="14.65" thickTop="1" x14ac:dyDescent="0.45"/>
    <row r="14" spans="1:3" ht="14.65" thickBot="1" x14ac:dyDescent="0.5">
      <c r="A14" s="23" t="s">
        <v>49</v>
      </c>
      <c r="B14" s="29">
        <f>B12*Pristalsregulering!C10*Pristalsregulering!C11</f>
        <v>1582610.5190527348</v>
      </c>
      <c r="C14" s="23" t="s">
        <v>2</v>
      </c>
    </row>
    <row r="15" spans="1:3" ht="14.65" hidden="1" thickTop="1" x14ac:dyDescent="0.45">
      <c r="B15" s="43"/>
    </row>
    <row r="16" spans="1:3" hidden="1" x14ac:dyDescent="0.45"/>
    <row r="17" hidden="1" x14ac:dyDescent="0.45"/>
    <row r="18" hidden="1" x14ac:dyDescent="0.45"/>
    <row r="19" hidden="1" x14ac:dyDescent="0.45"/>
    <row r="20" hidden="1" x14ac:dyDescent="0.45"/>
    <row r="21" hidden="1" x14ac:dyDescent="0.45"/>
    <row r="22" hidden="1" x14ac:dyDescent="0.45"/>
    <row r="23" hidden="1" x14ac:dyDescent="0.45"/>
    <row r="24" hidden="1" x14ac:dyDescent="0.45"/>
    <row r="25" hidden="1" x14ac:dyDescent="0.45"/>
    <row r="26" hidden="1" x14ac:dyDescent="0.45"/>
    <row r="27" hidden="1" x14ac:dyDescent="0.45"/>
    <row r="28" hidden="1" x14ac:dyDescent="0.45"/>
    <row r="29" hidden="1" x14ac:dyDescent="0.45"/>
    <row r="30" hidden="1" x14ac:dyDescent="0.45"/>
    <row r="31" hidden="1" x14ac:dyDescent="0.45"/>
    <row r="32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  <row r="47" hidden="1" x14ac:dyDescent="0.45"/>
  </sheetData>
  <mergeCells count="1">
    <mergeCell ref="A1:XFD1"/>
  </mergeCells>
  <hyperlinks>
    <hyperlink ref="A3" location="'Faktiske driftsomkostninger'!A1" display="Faktiske driftsomkostninger"/>
    <hyperlink ref="A9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4.25" zeroHeight="1" x14ac:dyDescent="0.45"/>
  <cols>
    <col min="1" max="1" width="5" style="18" bestFit="1" customWidth="1"/>
    <col min="2" max="3" width="15.73046875" style="28" customWidth="1"/>
    <col min="4" max="4" width="44.1328125" style="28" customWidth="1"/>
    <col min="5" max="12" width="0" hidden="1" customWidth="1"/>
    <col min="13" max="16384" width="9.1328125" hidden="1"/>
  </cols>
  <sheetData>
    <row r="1" spans="1:4" s="42" customFormat="1" ht="43.15" thickBot="1" x14ac:dyDescent="0.5">
      <c r="A1" s="40" t="s">
        <v>10</v>
      </c>
      <c r="B1" s="41" t="s">
        <v>11</v>
      </c>
      <c r="C1" s="41" t="s">
        <v>52</v>
      </c>
      <c r="D1" s="9" t="s">
        <v>50</v>
      </c>
    </row>
    <row r="2" spans="1:4" s="19" customFormat="1" ht="14.65" thickTop="1" x14ac:dyDescent="0.45">
      <c r="A2" s="24">
        <v>2018</v>
      </c>
      <c r="B2" s="38">
        <f>711813-150000</f>
        <v>561813</v>
      </c>
      <c r="C2" s="39">
        <f>B2/Pristalsregulering!C10</f>
        <v>552150.36855036847</v>
      </c>
      <c r="D2" s="53">
        <f>AVERAGEIF(C2:C4,"&lt;&gt;0")</f>
        <v>642731.66621678951</v>
      </c>
    </row>
    <row r="3" spans="1:4" s="19" customFormat="1" x14ac:dyDescent="0.45">
      <c r="A3" s="24">
        <v>2017</v>
      </c>
      <c r="B3" s="38">
        <f>773264-48348</f>
        <v>724916</v>
      </c>
      <c r="C3" s="39">
        <f>B3</f>
        <v>724916</v>
      </c>
      <c r="D3" s="28"/>
    </row>
    <row r="4" spans="1:4" x14ac:dyDescent="0.45">
      <c r="A4" s="24">
        <v>2016</v>
      </c>
      <c r="B4" s="38">
        <v>642963</v>
      </c>
      <c r="C4" s="39">
        <f>B4*Pristalsregulering!C9</f>
        <v>651128.63009999995</v>
      </c>
    </row>
    <row r="5" spans="1:4" hidden="1" x14ac:dyDescent="0.45"/>
    <row r="6" spans="1:4" hidden="1" x14ac:dyDescent="0.45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4.25" zeroHeight="1" x14ac:dyDescent="0.45"/>
  <cols>
    <col min="1" max="1" width="9.1328125" style="18" customWidth="1"/>
    <col min="2" max="2" width="35.59765625" bestFit="1" customWidth="1"/>
    <col min="3" max="3" width="25.86328125" style="54" bestFit="1" customWidth="1"/>
    <col min="4" max="4" width="22.59765625" bestFit="1" customWidth="1"/>
    <col min="5" max="5" width="25.86328125" bestFit="1" customWidth="1"/>
    <col min="6" max="7" width="0" hidden="1" customWidth="1"/>
    <col min="8" max="16384" width="9.1328125" hidden="1"/>
  </cols>
  <sheetData>
    <row r="1" spans="1:5" s="18" customFormat="1" ht="14.65" thickBot="1" x14ac:dyDescent="0.5">
      <c r="A1" s="52"/>
      <c r="B1" s="71" t="s">
        <v>44</v>
      </c>
      <c r="C1" s="72"/>
      <c r="D1" s="73" t="s">
        <v>53</v>
      </c>
      <c r="E1" s="73"/>
    </row>
    <row r="2" spans="1:5" s="18" customFormat="1" ht="14.65" thickTop="1" x14ac:dyDescent="0.45">
      <c r="A2" s="50" t="s">
        <v>10</v>
      </c>
      <c r="B2" s="58" t="s">
        <v>43</v>
      </c>
      <c r="C2" s="24" t="s">
        <v>1</v>
      </c>
      <c r="D2" s="18" t="s">
        <v>0</v>
      </c>
      <c r="E2" s="18" t="s">
        <v>1</v>
      </c>
    </row>
    <row r="3" spans="1:5" s="18" customFormat="1" x14ac:dyDescent="0.45">
      <c r="A3" s="51">
        <v>2018</v>
      </c>
      <c r="B3" s="35">
        <v>344840.7727406479</v>
      </c>
      <c r="C3" s="31">
        <v>77376.32666666666</v>
      </c>
      <c r="D3" s="28">
        <f>B3*Pristalsregulering!C2*Pristalsregulering!C3*Pristalsregulering!C4*Pristalsregulering!C5*Pristalsregulering!C6*Pristalsregulering!C7*Pristalsregulering!C8*Pristalsregulering!C9</f>
        <v>378750.98160419008</v>
      </c>
      <c r="E3" s="28">
        <v>75385.314012230534</v>
      </c>
    </row>
    <row r="4" spans="1:5" s="18" customFormat="1" hidden="1" x14ac:dyDescent="0.45">
      <c r="A4" s="19"/>
      <c r="B4" s="19"/>
      <c r="C4" s="54"/>
    </row>
    <row r="5" spans="1:5" s="22" customFormat="1" hidden="1" x14ac:dyDescent="0.45">
      <c r="A5" s="4"/>
      <c r="B5" s="4"/>
      <c r="C5" s="55"/>
    </row>
    <row r="6" spans="1:5" hidden="1" x14ac:dyDescent="0.45">
      <c r="A6" s="21"/>
      <c r="B6" s="49"/>
      <c r="C6" s="56"/>
    </row>
    <row r="7" spans="1:5" hidden="1" x14ac:dyDescent="0.45">
      <c r="A7" s="21"/>
      <c r="B7" s="21"/>
      <c r="C7" s="57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/>
  </sheetViews>
  <sheetFormatPr defaultColWidth="0" defaultRowHeight="15" customHeight="1" zeroHeight="1" x14ac:dyDescent="0.45"/>
  <cols>
    <col min="1" max="1" width="5" style="18" bestFit="1" customWidth="1"/>
    <col min="2" max="3" width="15.73046875" style="18" customWidth="1"/>
    <col min="4" max="4" width="18.1328125" style="18" bestFit="1" customWidth="1"/>
    <col min="5" max="5" width="15.73046875" style="24" customWidth="1"/>
    <col min="6" max="7" width="15.73046875" style="18" customWidth="1"/>
    <col min="8" max="8" width="18.1328125" style="18" bestFit="1" customWidth="1"/>
    <col min="9" max="9" width="15.73046875" style="24" customWidth="1"/>
    <col min="10" max="11" width="15.73046875" style="18" customWidth="1"/>
    <col min="12" max="12" width="15.73046875" style="24" customWidth="1"/>
    <col min="13" max="13" width="15.73046875" style="18" customWidth="1"/>
    <col min="14" max="18" width="0" style="18" hidden="1" customWidth="1"/>
    <col min="19" max="16384" width="9.1328125" style="18" hidden="1"/>
  </cols>
  <sheetData>
    <row r="1" spans="1:14" ht="14.65" thickBot="1" x14ac:dyDescent="0.5">
      <c r="A1" s="25"/>
      <c r="B1" s="74" t="s">
        <v>31</v>
      </c>
      <c r="C1" s="75"/>
      <c r="D1" s="75"/>
      <c r="E1" s="75"/>
      <c r="F1" s="71" t="s">
        <v>54</v>
      </c>
      <c r="G1" s="76"/>
      <c r="H1" s="76"/>
      <c r="I1" s="76"/>
      <c r="J1" s="77" t="s">
        <v>20</v>
      </c>
      <c r="K1" s="73"/>
      <c r="L1" s="78"/>
      <c r="M1" s="11"/>
    </row>
    <row r="2" spans="1:14" s="22" customFormat="1" ht="14.65" thickTop="1" x14ac:dyDescent="0.45">
      <c r="A2" s="15" t="s">
        <v>10</v>
      </c>
      <c r="B2" s="6" t="s">
        <v>32</v>
      </c>
      <c r="C2" s="5" t="s">
        <v>33</v>
      </c>
      <c r="D2" s="5" t="s">
        <v>34</v>
      </c>
      <c r="E2" s="13" t="s">
        <v>35</v>
      </c>
      <c r="F2" s="5" t="s">
        <v>32</v>
      </c>
      <c r="G2" s="5" t="s">
        <v>33</v>
      </c>
      <c r="H2" s="5" t="s">
        <v>34</v>
      </c>
      <c r="I2" s="13" t="s">
        <v>35</v>
      </c>
      <c r="J2" s="16" t="s">
        <v>36</v>
      </c>
      <c r="K2" s="16" t="s">
        <v>33</v>
      </c>
      <c r="L2" s="13" t="s">
        <v>46</v>
      </c>
      <c r="M2" s="4" t="s">
        <v>19</v>
      </c>
      <c r="N2" s="27"/>
    </row>
    <row r="3" spans="1:14" ht="14.25" x14ac:dyDescent="0.45">
      <c r="A3" s="24">
        <v>2018</v>
      </c>
      <c r="B3" s="35">
        <v>0</v>
      </c>
      <c r="C3" s="30">
        <v>119</v>
      </c>
      <c r="D3" s="30">
        <v>0</v>
      </c>
      <c r="E3" s="33">
        <v>0</v>
      </c>
      <c r="F3" s="30">
        <f>B3/Pristalsregulering!$C$10</f>
        <v>0</v>
      </c>
      <c r="G3" s="30">
        <f>C3/Pristalsregulering!$C$10</f>
        <v>116.95331695331694</v>
      </c>
      <c r="H3" s="30">
        <f>D3/Pristalsregulering!$C$10</f>
        <v>0</v>
      </c>
      <c r="I3" s="33">
        <f>E3/Pristalsregulering!$C$10</f>
        <v>0</v>
      </c>
      <c r="J3" s="32">
        <f>AVERAGE(F3:F5)</f>
        <v>0</v>
      </c>
      <c r="K3" s="32">
        <f>G3</f>
        <v>116.95331695331694</v>
      </c>
      <c r="L3" s="33">
        <f>AVERAGE(H3:H5)+AVERAGE(I3:I5)</f>
        <v>0</v>
      </c>
      <c r="M3" s="34">
        <f>SUM(J3:L3)</f>
        <v>116.95331695331694</v>
      </c>
      <c r="N3" s="19"/>
    </row>
    <row r="4" spans="1:14" ht="14.25" x14ac:dyDescent="0.45">
      <c r="A4" s="24">
        <v>2017</v>
      </c>
      <c r="B4" s="35">
        <v>0</v>
      </c>
      <c r="C4" s="30">
        <v>270</v>
      </c>
      <c r="D4" s="30">
        <v>0</v>
      </c>
      <c r="E4" s="31">
        <v>0</v>
      </c>
      <c r="F4" s="30">
        <f>B4</f>
        <v>0</v>
      </c>
      <c r="G4" s="30">
        <f>C4</f>
        <v>270</v>
      </c>
      <c r="H4" s="30">
        <f>D4</f>
        <v>0</v>
      </c>
      <c r="I4" s="31">
        <f>E4</f>
        <v>0</v>
      </c>
      <c r="J4" s="30"/>
      <c r="L4" s="31"/>
      <c r="M4" s="28"/>
    </row>
    <row r="5" spans="1:14" ht="14.25" x14ac:dyDescent="0.45">
      <c r="A5" s="24">
        <v>2016</v>
      </c>
      <c r="B5" s="35">
        <v>0</v>
      </c>
      <c r="C5" s="30">
        <v>2</v>
      </c>
      <c r="D5" s="30">
        <v>0</v>
      </c>
      <c r="E5" s="31">
        <v>0</v>
      </c>
      <c r="F5" s="30">
        <f>B5*Pristalsregulering!$C$9</f>
        <v>0</v>
      </c>
      <c r="G5" s="30">
        <f>C5*Pristalsregulering!$C$9</f>
        <v>2.0253999999999999</v>
      </c>
      <c r="H5" s="30">
        <f>D5*Pristalsregulering!$C$9</f>
        <v>0</v>
      </c>
      <c r="I5" s="31">
        <f>E5*Pristalsregulering!$C$9</f>
        <v>0</v>
      </c>
      <c r="J5" s="28"/>
      <c r="L5" s="31"/>
      <c r="M5" s="28"/>
    </row>
  </sheetData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>
      <selection activeCell="G2" sqref="G2"/>
    </sheetView>
  </sheetViews>
  <sheetFormatPr defaultColWidth="0" defaultRowHeight="14.25" zeroHeight="1" x14ac:dyDescent="0.45"/>
  <cols>
    <col min="1" max="1" width="5" style="21" bestFit="1" customWidth="1"/>
    <col min="2" max="2" width="34.265625" style="21" bestFit="1" customWidth="1"/>
    <col min="3" max="3" width="24" style="21" bestFit="1" customWidth="1"/>
    <col min="4" max="4" width="16.3984375" style="21" bestFit="1" customWidth="1"/>
    <col min="5" max="5" width="23.73046875" style="21" bestFit="1" customWidth="1"/>
    <col min="6" max="6" width="15.73046875" style="21" customWidth="1"/>
    <col min="7" max="7" width="25" style="21" bestFit="1" customWidth="1"/>
    <col min="8" max="8" width="16.59765625" style="21" bestFit="1" customWidth="1"/>
    <col min="9" max="9" width="51.73046875" style="21" bestFit="1" customWidth="1"/>
    <col min="10" max="10" width="44.59765625" style="21" bestFit="1" customWidth="1"/>
    <col min="11" max="11" width="44.59765625" style="21" customWidth="1"/>
    <col min="12" max="12" width="16.86328125" style="26" bestFit="1" customWidth="1"/>
    <col min="13" max="13" width="15.73046875" style="21" customWidth="1"/>
    <col min="14" max="17" width="0" style="21" hidden="1" customWidth="1"/>
    <col min="18" max="16384" width="9.1328125" style="21" hidden="1"/>
  </cols>
  <sheetData>
    <row r="1" spans="1:13" s="17" customFormat="1" ht="14.65" thickBot="1" x14ac:dyDescent="0.5">
      <c r="A1" s="10" t="s">
        <v>10</v>
      </c>
      <c r="B1" s="47" t="s">
        <v>21</v>
      </c>
      <c r="C1" s="47" t="s">
        <v>22</v>
      </c>
      <c r="D1" s="47" t="s">
        <v>23</v>
      </c>
      <c r="E1" s="47" t="s">
        <v>24</v>
      </c>
      <c r="F1" s="47" t="s">
        <v>25</v>
      </c>
      <c r="G1" s="47" t="s">
        <v>26</v>
      </c>
      <c r="H1" s="47" t="s">
        <v>27</v>
      </c>
      <c r="I1" s="47" t="s">
        <v>28</v>
      </c>
      <c r="J1" s="47" t="s">
        <v>29</v>
      </c>
      <c r="K1" s="47" t="s">
        <v>41</v>
      </c>
      <c r="L1" s="48" t="s">
        <v>30</v>
      </c>
      <c r="M1" s="12" t="s">
        <v>19</v>
      </c>
    </row>
    <row r="2" spans="1:13" ht="14.65" thickTop="1" x14ac:dyDescent="0.45">
      <c r="A2" s="26">
        <v>2017</v>
      </c>
      <c r="B2" s="32"/>
      <c r="C2" s="32"/>
      <c r="D2" s="32"/>
      <c r="E2" s="32">
        <v>48348</v>
      </c>
      <c r="F2" s="32"/>
      <c r="G2" s="32">
        <v>358201</v>
      </c>
      <c r="H2" s="32"/>
      <c r="I2" s="32"/>
      <c r="J2" s="32">
        <v>26008</v>
      </c>
      <c r="K2" s="32"/>
      <c r="L2" s="33"/>
      <c r="M2" s="34">
        <f>SUM(B2:L2)</f>
        <v>432557</v>
      </c>
    </row>
    <row r="3" spans="1:13" hidden="1" x14ac:dyDescent="0.4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37</v>
      </c>
    </row>
    <row r="4" spans="1:13" hidden="1" x14ac:dyDescent="0.4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37</v>
      </c>
    </row>
    <row r="5" spans="1:13" hidden="1" x14ac:dyDescent="0.4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2"/>
  <sheetViews>
    <sheetView showGridLines="0" zoomScale="90" zoomScaleNormal="90" workbookViewId="0">
      <selection activeCell="K17" sqref="K17"/>
    </sheetView>
  </sheetViews>
  <sheetFormatPr defaultColWidth="9.1328125" defaultRowHeight="14.25" x14ac:dyDescent="0.45"/>
  <cols>
    <col min="1" max="1" width="71.265625" style="18" bestFit="1" customWidth="1"/>
    <col min="2" max="7" width="5.59765625" style="18" bestFit="1" customWidth="1"/>
    <col min="8" max="9" width="7" style="18" bestFit="1" customWidth="1"/>
    <col min="10" max="40" width="8.1328125" style="18" bestFit="1" customWidth="1"/>
    <col min="41" max="82" width="7" style="18" bestFit="1" customWidth="1"/>
    <col min="83" max="84" width="5.59765625" style="18" bestFit="1" customWidth="1"/>
    <col min="85" max="16384" width="9.1328125" style="18"/>
  </cols>
  <sheetData>
    <row r="1" spans="1:99" x14ac:dyDescent="0.4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59">
        <v>2023</v>
      </c>
      <c r="P1" s="59">
        <v>2024</v>
      </c>
      <c r="Q1" s="59">
        <v>2025</v>
      </c>
      <c r="R1" s="59">
        <v>2026</v>
      </c>
      <c r="S1" s="59">
        <v>2027</v>
      </c>
      <c r="T1" s="59">
        <v>2028</v>
      </c>
      <c r="U1" s="59">
        <v>2029</v>
      </c>
      <c r="V1" s="59">
        <v>2030</v>
      </c>
      <c r="W1" s="59">
        <v>2031</v>
      </c>
      <c r="X1" s="59">
        <v>2032</v>
      </c>
      <c r="Y1" s="59">
        <v>2033</v>
      </c>
      <c r="Z1" s="59">
        <v>2034</v>
      </c>
      <c r="AA1" s="59">
        <v>2035</v>
      </c>
      <c r="AB1" s="59">
        <v>2036</v>
      </c>
      <c r="AC1" s="59">
        <v>2037</v>
      </c>
      <c r="AD1" s="59">
        <v>2038</v>
      </c>
      <c r="AE1" s="59">
        <v>2039</v>
      </c>
      <c r="AF1" s="59">
        <v>2040</v>
      </c>
      <c r="AG1" s="59">
        <v>2041</v>
      </c>
      <c r="AH1" s="59">
        <v>2042</v>
      </c>
      <c r="AI1" s="59">
        <v>2043</v>
      </c>
      <c r="AJ1" s="59">
        <v>2044</v>
      </c>
      <c r="AK1" s="59">
        <v>2045</v>
      </c>
      <c r="AL1" s="59">
        <v>2046</v>
      </c>
      <c r="AM1" s="59">
        <v>2047</v>
      </c>
      <c r="AN1" s="59">
        <v>2048</v>
      </c>
      <c r="AO1" s="59">
        <v>2049</v>
      </c>
      <c r="AP1" s="59">
        <v>2050</v>
      </c>
      <c r="AQ1" s="59">
        <v>2051</v>
      </c>
      <c r="AR1" s="59">
        <v>2052</v>
      </c>
      <c r="AS1" s="59">
        <v>2053</v>
      </c>
      <c r="AT1" s="59">
        <v>2054</v>
      </c>
      <c r="AU1" s="59">
        <v>2055</v>
      </c>
      <c r="AV1" s="59">
        <v>2056</v>
      </c>
      <c r="AW1" s="59">
        <v>2057</v>
      </c>
      <c r="AX1" s="59">
        <v>2058</v>
      </c>
      <c r="AY1" s="59">
        <v>2059</v>
      </c>
      <c r="AZ1" s="59">
        <v>2060</v>
      </c>
      <c r="BA1" s="59">
        <v>2061</v>
      </c>
      <c r="BB1" s="59">
        <v>2062</v>
      </c>
      <c r="BC1" s="59">
        <v>2063</v>
      </c>
      <c r="BD1" s="59">
        <v>2064</v>
      </c>
      <c r="BE1" s="59">
        <v>2065</v>
      </c>
      <c r="BF1" s="59">
        <v>2066</v>
      </c>
      <c r="BG1" s="59">
        <v>2067</v>
      </c>
      <c r="BH1" s="59">
        <v>2068</v>
      </c>
      <c r="BI1" s="59">
        <v>2069</v>
      </c>
      <c r="BJ1" s="59">
        <v>2070</v>
      </c>
      <c r="BK1" s="59">
        <v>2071</v>
      </c>
      <c r="BL1" s="59">
        <v>2072</v>
      </c>
      <c r="BM1" s="59">
        <v>2073</v>
      </c>
      <c r="BN1" s="59">
        <v>2074</v>
      </c>
      <c r="BO1" s="59">
        <v>2075</v>
      </c>
      <c r="BP1" s="59">
        <v>2076</v>
      </c>
      <c r="BQ1" s="59">
        <v>2077</v>
      </c>
      <c r="BR1" s="59">
        <v>2078</v>
      </c>
      <c r="BS1" s="59">
        <v>2079</v>
      </c>
      <c r="BT1" s="59">
        <v>2080</v>
      </c>
      <c r="BU1" s="59">
        <v>2081</v>
      </c>
      <c r="BV1" s="59">
        <v>2082</v>
      </c>
      <c r="BW1" s="59">
        <v>2083</v>
      </c>
      <c r="BX1" s="59">
        <v>2084</v>
      </c>
      <c r="BY1" s="59">
        <v>2085</v>
      </c>
      <c r="BZ1" s="59">
        <v>2086</v>
      </c>
      <c r="CA1" s="59">
        <v>2087</v>
      </c>
      <c r="CB1" s="59">
        <v>2088</v>
      </c>
      <c r="CC1" s="59">
        <v>2089</v>
      </c>
      <c r="CD1" s="59">
        <v>2090</v>
      </c>
      <c r="CE1" s="59">
        <v>2091</v>
      </c>
      <c r="CF1" s="59">
        <v>2092</v>
      </c>
      <c r="CG1" s="60"/>
      <c r="CH1" s="60"/>
      <c r="CI1" s="60"/>
      <c r="CJ1" s="60"/>
      <c r="CK1" s="60"/>
      <c r="CL1" s="60"/>
      <c r="CM1" s="60"/>
      <c r="CN1" s="21"/>
      <c r="CO1" s="21"/>
      <c r="CP1" s="21"/>
      <c r="CQ1" s="21"/>
      <c r="CR1" s="21"/>
      <c r="CS1" s="21"/>
      <c r="CT1" s="21"/>
      <c r="CU1" s="21"/>
    </row>
    <row r="2" spans="1:99" x14ac:dyDescent="0.45">
      <c r="A2" s="61"/>
      <c r="B2" s="62"/>
      <c r="C2" s="62">
        <v>317.08</v>
      </c>
      <c r="D2" s="62">
        <v>317.08</v>
      </c>
      <c r="E2" s="62">
        <v>317.08</v>
      </c>
      <c r="F2" s="62">
        <v>317.08</v>
      </c>
      <c r="G2" s="62">
        <v>607.28</v>
      </c>
      <c r="H2" s="62">
        <v>1779.8533333333332</v>
      </c>
      <c r="I2" s="62">
        <v>7161.3533333333335</v>
      </c>
      <c r="J2" s="62">
        <v>26774.926666666666</v>
      </c>
      <c r="K2" s="62">
        <v>77376.32666666666</v>
      </c>
      <c r="L2" s="62">
        <v>77376.32666666666</v>
      </c>
      <c r="M2" s="62">
        <v>77376.32666666666</v>
      </c>
      <c r="N2" s="62">
        <v>77376.32666666666</v>
      </c>
      <c r="O2" s="62">
        <v>77376.32666666666</v>
      </c>
      <c r="P2" s="62">
        <v>77376.32666666666</v>
      </c>
      <c r="Q2" s="62">
        <v>77376.32666666666</v>
      </c>
      <c r="R2" s="62">
        <v>77376.32666666666</v>
      </c>
      <c r="S2" s="62">
        <v>71994.82666666666</v>
      </c>
      <c r="T2" s="62">
        <v>53144.826666666668</v>
      </c>
      <c r="U2" s="62">
        <v>12543.426666666666</v>
      </c>
      <c r="V2" s="62">
        <v>12543.426666666666</v>
      </c>
      <c r="W2" s="62">
        <v>12543.426666666666</v>
      </c>
      <c r="X2" s="62">
        <v>12543.426666666666</v>
      </c>
      <c r="Y2" s="62">
        <v>12543.426666666666</v>
      </c>
      <c r="Z2" s="62">
        <v>12543.426666666666</v>
      </c>
      <c r="AA2" s="62">
        <v>12543.426666666666</v>
      </c>
      <c r="AB2" s="62">
        <v>12543.426666666666</v>
      </c>
      <c r="AC2" s="62">
        <v>12543.426666666666</v>
      </c>
      <c r="AD2" s="62">
        <v>12543.426666666666</v>
      </c>
      <c r="AE2" s="62">
        <v>12543.426666666666</v>
      </c>
      <c r="AF2" s="62">
        <v>12543.426666666666</v>
      </c>
      <c r="AG2" s="62">
        <v>12543.426666666666</v>
      </c>
      <c r="AH2" s="62">
        <v>12543.426666666666</v>
      </c>
      <c r="AI2" s="62">
        <v>12543.426666666666</v>
      </c>
      <c r="AJ2" s="62">
        <v>12543.426666666666</v>
      </c>
      <c r="AK2" s="62">
        <v>12543.426666666666</v>
      </c>
      <c r="AL2" s="62">
        <v>12543.426666666666</v>
      </c>
      <c r="AM2" s="62">
        <v>12543.426666666666</v>
      </c>
      <c r="AN2" s="62">
        <v>12543.426666666666</v>
      </c>
      <c r="AO2" s="62">
        <v>2543.4266666666667</v>
      </c>
      <c r="AP2" s="62">
        <v>2543.4266666666667</v>
      </c>
      <c r="AQ2" s="62">
        <v>2543.4266666666667</v>
      </c>
      <c r="AR2" s="62">
        <v>2543.4266666666667</v>
      </c>
      <c r="AS2" s="62">
        <v>2543.4266666666667</v>
      </c>
      <c r="AT2" s="62">
        <v>2543.4266666666667</v>
      </c>
      <c r="AU2" s="62">
        <v>2543.4266666666667</v>
      </c>
      <c r="AV2" s="62">
        <v>2543.4266666666667</v>
      </c>
      <c r="AW2" s="62">
        <v>2543.4266666666667</v>
      </c>
      <c r="AX2" s="62">
        <v>2543.4266666666667</v>
      </c>
      <c r="AY2" s="62">
        <v>2543.4266666666667</v>
      </c>
      <c r="AZ2" s="62">
        <v>2543.4266666666667</v>
      </c>
      <c r="BA2" s="62">
        <v>2543.4266666666667</v>
      </c>
      <c r="BB2" s="62">
        <v>2543.4266666666667</v>
      </c>
      <c r="BC2" s="62">
        <v>2543.4266666666667</v>
      </c>
      <c r="BD2" s="62">
        <v>2543.4266666666667</v>
      </c>
      <c r="BE2" s="62">
        <v>2543.4266666666667</v>
      </c>
      <c r="BF2" s="62">
        <v>2543.4266666666667</v>
      </c>
      <c r="BG2" s="62">
        <v>2543.4266666666667</v>
      </c>
      <c r="BH2" s="62">
        <v>2543.4266666666667</v>
      </c>
      <c r="BI2" s="62">
        <v>2543.4266666666667</v>
      </c>
      <c r="BJ2" s="62">
        <v>2543.4266666666667</v>
      </c>
      <c r="BK2" s="62">
        <v>2543.4266666666667</v>
      </c>
      <c r="BL2" s="62">
        <v>2543.4266666666667</v>
      </c>
      <c r="BM2" s="62">
        <v>2543.4266666666667</v>
      </c>
      <c r="BN2" s="62">
        <v>2543.4266666666667</v>
      </c>
      <c r="BO2" s="62">
        <v>2543.4266666666667</v>
      </c>
      <c r="BP2" s="62">
        <v>2543.4266666666667</v>
      </c>
      <c r="BQ2" s="62">
        <v>2543.4266666666667</v>
      </c>
      <c r="BR2" s="62">
        <v>2543.4266666666667</v>
      </c>
      <c r="BS2" s="62">
        <v>2543.4266666666667</v>
      </c>
      <c r="BT2" s="62">
        <v>2543.4266666666667</v>
      </c>
      <c r="BU2" s="62">
        <v>2543.4266666666667</v>
      </c>
      <c r="BV2" s="62">
        <v>2543.4266666666667</v>
      </c>
      <c r="BW2" s="62">
        <v>2543.4266666666667</v>
      </c>
      <c r="BX2" s="62">
        <v>2543.4266666666667</v>
      </c>
      <c r="BY2" s="62">
        <v>2543.4266666666667</v>
      </c>
      <c r="BZ2" s="62">
        <v>2226.3466666666668</v>
      </c>
      <c r="CA2" s="62">
        <v>2226.3466666666668</v>
      </c>
      <c r="CB2" s="62">
        <v>2226.3466666666668</v>
      </c>
      <c r="CC2" s="62">
        <v>2226.3466666666668</v>
      </c>
      <c r="CD2" s="62">
        <v>1936.1466666666665</v>
      </c>
      <c r="CE2" s="62">
        <v>763.57333333333338</v>
      </c>
      <c r="CF2" s="62">
        <v>763.57333333333338</v>
      </c>
      <c r="CG2" s="63"/>
      <c r="CH2" s="63"/>
      <c r="CI2" s="63"/>
      <c r="CJ2" s="63"/>
      <c r="CK2" s="63"/>
      <c r="CL2" s="63"/>
      <c r="CM2" s="63"/>
      <c r="CN2" s="21"/>
      <c r="CO2" s="21"/>
      <c r="CP2" s="21"/>
      <c r="CQ2" s="21"/>
      <c r="CR2" s="21"/>
      <c r="CS2" s="21"/>
      <c r="CT2" s="21"/>
      <c r="CU2" s="21"/>
    </row>
    <row r="3" spans="1:99" x14ac:dyDescent="0.45">
      <c r="A3" s="64">
        <v>2011</v>
      </c>
      <c r="B3" s="65"/>
      <c r="C3" s="65">
        <v>317.08</v>
      </c>
      <c r="D3" s="65">
        <v>317.08</v>
      </c>
      <c r="E3" s="65">
        <v>317.08</v>
      </c>
      <c r="F3" s="65">
        <v>317.08</v>
      </c>
      <c r="G3" s="65">
        <v>317.08</v>
      </c>
      <c r="H3" s="65">
        <v>317.08</v>
      </c>
      <c r="I3" s="65">
        <v>317.08</v>
      </c>
      <c r="J3" s="65">
        <v>317.08</v>
      </c>
      <c r="K3" s="65">
        <v>317.08</v>
      </c>
      <c r="L3" s="65">
        <v>317.08</v>
      </c>
      <c r="M3" s="65">
        <v>317.08</v>
      </c>
      <c r="N3" s="65">
        <v>317.08</v>
      </c>
      <c r="O3" s="65">
        <v>317.08</v>
      </c>
      <c r="P3" s="65">
        <v>317.08</v>
      </c>
      <c r="Q3" s="65">
        <v>317.08</v>
      </c>
      <c r="R3" s="65">
        <v>317.08</v>
      </c>
      <c r="S3" s="65">
        <v>317.08</v>
      </c>
      <c r="T3" s="65">
        <v>317.08</v>
      </c>
      <c r="U3" s="65">
        <v>317.08</v>
      </c>
      <c r="V3" s="65">
        <v>317.08</v>
      </c>
      <c r="W3" s="65">
        <v>317.08</v>
      </c>
      <c r="X3" s="65">
        <v>317.08</v>
      </c>
      <c r="Y3" s="65">
        <v>317.08</v>
      </c>
      <c r="Z3" s="65">
        <v>317.08</v>
      </c>
      <c r="AA3" s="65">
        <v>317.08</v>
      </c>
      <c r="AB3" s="65">
        <v>317.08</v>
      </c>
      <c r="AC3" s="65">
        <v>317.08</v>
      </c>
      <c r="AD3" s="65">
        <v>317.08</v>
      </c>
      <c r="AE3" s="65">
        <v>317.08</v>
      </c>
      <c r="AF3" s="65">
        <v>317.08</v>
      </c>
      <c r="AG3" s="65">
        <v>317.08</v>
      </c>
      <c r="AH3" s="65">
        <v>317.08</v>
      </c>
      <c r="AI3" s="65">
        <v>317.08</v>
      </c>
      <c r="AJ3" s="65">
        <v>317.08</v>
      </c>
      <c r="AK3" s="65">
        <v>317.08</v>
      </c>
      <c r="AL3" s="65">
        <v>317.08</v>
      </c>
      <c r="AM3" s="65">
        <v>317.08</v>
      </c>
      <c r="AN3" s="65">
        <v>317.08</v>
      </c>
      <c r="AO3" s="65">
        <v>317.08</v>
      </c>
      <c r="AP3" s="65">
        <v>317.08</v>
      </c>
      <c r="AQ3" s="65">
        <v>317.08</v>
      </c>
      <c r="AR3" s="65">
        <v>317.08</v>
      </c>
      <c r="AS3" s="65">
        <v>317.08</v>
      </c>
      <c r="AT3" s="65">
        <v>317.08</v>
      </c>
      <c r="AU3" s="65">
        <v>317.08</v>
      </c>
      <c r="AV3" s="65">
        <v>317.08</v>
      </c>
      <c r="AW3" s="65">
        <v>317.08</v>
      </c>
      <c r="AX3" s="65">
        <v>317.08</v>
      </c>
      <c r="AY3" s="65">
        <v>317.08</v>
      </c>
      <c r="AZ3" s="65">
        <v>317.08</v>
      </c>
      <c r="BA3" s="65">
        <v>317.08</v>
      </c>
      <c r="BB3" s="65">
        <v>317.08</v>
      </c>
      <c r="BC3" s="65">
        <v>317.08</v>
      </c>
      <c r="BD3" s="65">
        <v>317.08</v>
      </c>
      <c r="BE3" s="65">
        <v>317.08</v>
      </c>
      <c r="BF3" s="65">
        <v>317.08</v>
      </c>
      <c r="BG3" s="65">
        <v>317.08</v>
      </c>
      <c r="BH3" s="65">
        <v>317.08</v>
      </c>
      <c r="BI3" s="65">
        <v>317.08</v>
      </c>
      <c r="BJ3" s="65">
        <v>317.08</v>
      </c>
      <c r="BK3" s="65">
        <v>317.08</v>
      </c>
      <c r="BL3" s="65">
        <v>317.08</v>
      </c>
      <c r="BM3" s="65">
        <v>317.08</v>
      </c>
      <c r="BN3" s="65">
        <v>317.08</v>
      </c>
      <c r="BO3" s="65">
        <v>317.08</v>
      </c>
      <c r="BP3" s="65">
        <v>317.08</v>
      </c>
      <c r="BQ3" s="65">
        <v>317.08</v>
      </c>
      <c r="BR3" s="65">
        <v>317.08</v>
      </c>
      <c r="BS3" s="65">
        <v>317.08</v>
      </c>
      <c r="BT3" s="65">
        <v>317.08</v>
      </c>
      <c r="BU3" s="65">
        <v>317.08</v>
      </c>
      <c r="BV3" s="65">
        <v>317.08</v>
      </c>
      <c r="BW3" s="65">
        <v>317.08</v>
      </c>
      <c r="BX3" s="65">
        <v>317.08</v>
      </c>
      <c r="BY3" s="65">
        <v>317.08</v>
      </c>
      <c r="BZ3" s="65"/>
      <c r="CA3" s="65"/>
      <c r="CB3" s="65"/>
      <c r="CC3" s="65"/>
      <c r="CD3" s="65"/>
      <c r="CE3" s="65"/>
      <c r="CF3" s="65"/>
      <c r="CG3" s="63"/>
      <c r="CH3" s="63"/>
      <c r="CI3" s="63"/>
      <c r="CJ3" s="63"/>
      <c r="CK3" s="63"/>
      <c r="CL3" s="63"/>
      <c r="CM3" s="63"/>
      <c r="CN3" s="21"/>
      <c r="CO3" s="21"/>
      <c r="CP3" s="21"/>
      <c r="CQ3" s="21"/>
      <c r="CR3" s="21"/>
      <c r="CS3" s="21"/>
      <c r="CT3" s="21"/>
      <c r="CU3" s="21"/>
    </row>
    <row r="4" spans="1:99" x14ac:dyDescent="0.45">
      <c r="A4" s="66" t="s">
        <v>55</v>
      </c>
      <c r="B4" s="53"/>
      <c r="C4" s="53">
        <v>317.08</v>
      </c>
      <c r="D4" s="53">
        <v>317.08</v>
      </c>
      <c r="E4" s="53">
        <v>317.08</v>
      </c>
      <c r="F4" s="53">
        <v>317.08</v>
      </c>
      <c r="G4" s="53">
        <v>317.08</v>
      </c>
      <c r="H4" s="53">
        <v>317.08</v>
      </c>
      <c r="I4" s="53">
        <v>317.08</v>
      </c>
      <c r="J4" s="53">
        <v>317.08</v>
      </c>
      <c r="K4" s="53">
        <v>317.08</v>
      </c>
      <c r="L4" s="53">
        <v>317.08</v>
      </c>
      <c r="M4" s="53">
        <v>317.08</v>
      </c>
      <c r="N4" s="53">
        <v>317.08</v>
      </c>
      <c r="O4" s="53">
        <v>317.08</v>
      </c>
      <c r="P4" s="53">
        <v>317.08</v>
      </c>
      <c r="Q4" s="53">
        <v>317.08</v>
      </c>
      <c r="R4" s="53">
        <v>317.08</v>
      </c>
      <c r="S4" s="53">
        <v>317.08</v>
      </c>
      <c r="T4" s="53">
        <v>317.08</v>
      </c>
      <c r="U4" s="53">
        <v>317.08</v>
      </c>
      <c r="V4" s="53">
        <v>317.08</v>
      </c>
      <c r="W4" s="53">
        <v>317.08</v>
      </c>
      <c r="X4" s="53">
        <v>317.08</v>
      </c>
      <c r="Y4" s="53">
        <v>317.08</v>
      </c>
      <c r="Z4" s="53">
        <v>317.08</v>
      </c>
      <c r="AA4" s="53">
        <v>317.08</v>
      </c>
      <c r="AB4" s="53">
        <v>317.08</v>
      </c>
      <c r="AC4" s="53">
        <v>317.08</v>
      </c>
      <c r="AD4" s="53">
        <v>317.08</v>
      </c>
      <c r="AE4" s="53">
        <v>317.08</v>
      </c>
      <c r="AF4" s="53">
        <v>317.08</v>
      </c>
      <c r="AG4" s="53">
        <v>317.08</v>
      </c>
      <c r="AH4" s="53">
        <v>317.08</v>
      </c>
      <c r="AI4" s="53">
        <v>317.08</v>
      </c>
      <c r="AJ4" s="53">
        <v>317.08</v>
      </c>
      <c r="AK4" s="53">
        <v>317.08</v>
      </c>
      <c r="AL4" s="53">
        <v>317.08</v>
      </c>
      <c r="AM4" s="53">
        <v>317.08</v>
      </c>
      <c r="AN4" s="53">
        <v>317.08</v>
      </c>
      <c r="AO4" s="53">
        <v>317.08</v>
      </c>
      <c r="AP4" s="53">
        <v>317.08</v>
      </c>
      <c r="AQ4" s="53">
        <v>317.08</v>
      </c>
      <c r="AR4" s="53">
        <v>317.08</v>
      </c>
      <c r="AS4" s="53">
        <v>317.08</v>
      </c>
      <c r="AT4" s="53">
        <v>317.08</v>
      </c>
      <c r="AU4" s="53">
        <v>317.08</v>
      </c>
      <c r="AV4" s="53">
        <v>317.08</v>
      </c>
      <c r="AW4" s="53">
        <v>317.08</v>
      </c>
      <c r="AX4" s="53">
        <v>317.08</v>
      </c>
      <c r="AY4" s="53">
        <v>317.08</v>
      </c>
      <c r="AZ4" s="53">
        <v>317.08</v>
      </c>
      <c r="BA4" s="53">
        <v>317.08</v>
      </c>
      <c r="BB4" s="53">
        <v>317.08</v>
      </c>
      <c r="BC4" s="53">
        <v>317.08</v>
      </c>
      <c r="BD4" s="53">
        <v>317.08</v>
      </c>
      <c r="BE4" s="53">
        <v>317.08</v>
      </c>
      <c r="BF4" s="53">
        <v>317.08</v>
      </c>
      <c r="BG4" s="53">
        <v>317.08</v>
      </c>
      <c r="BH4" s="53">
        <v>317.08</v>
      </c>
      <c r="BI4" s="53">
        <v>317.08</v>
      </c>
      <c r="BJ4" s="53">
        <v>317.08</v>
      </c>
      <c r="BK4" s="53">
        <v>317.08</v>
      </c>
      <c r="BL4" s="53">
        <v>317.08</v>
      </c>
      <c r="BM4" s="53">
        <v>317.08</v>
      </c>
      <c r="BN4" s="53">
        <v>317.08</v>
      </c>
      <c r="BO4" s="53">
        <v>317.08</v>
      </c>
      <c r="BP4" s="53">
        <v>317.08</v>
      </c>
      <c r="BQ4" s="53">
        <v>317.08</v>
      </c>
      <c r="BR4" s="53">
        <v>317.08</v>
      </c>
      <c r="BS4" s="53">
        <v>317.08</v>
      </c>
      <c r="BT4" s="53">
        <v>317.08</v>
      </c>
      <c r="BU4" s="53">
        <v>317.08</v>
      </c>
      <c r="BV4" s="53">
        <v>317.08</v>
      </c>
      <c r="BW4" s="53">
        <v>317.08</v>
      </c>
      <c r="BX4" s="53">
        <v>317.08</v>
      </c>
      <c r="BY4" s="53">
        <v>317.08</v>
      </c>
      <c r="BZ4" s="53"/>
      <c r="CA4" s="53"/>
      <c r="CB4" s="53"/>
      <c r="CC4" s="53"/>
      <c r="CD4" s="53"/>
      <c r="CE4" s="53"/>
      <c r="CF4" s="53"/>
      <c r="CG4" s="67"/>
      <c r="CH4" s="67"/>
      <c r="CI4" s="67"/>
      <c r="CJ4" s="67"/>
      <c r="CK4" s="67"/>
      <c r="CL4" s="67"/>
      <c r="CM4" s="67"/>
      <c r="CN4" s="21"/>
      <c r="CO4" s="21"/>
      <c r="CP4" s="21"/>
      <c r="CQ4" s="21"/>
      <c r="CR4" s="21"/>
      <c r="CS4" s="21"/>
      <c r="CT4" s="21"/>
      <c r="CU4" s="21"/>
    </row>
    <row r="5" spans="1:99" x14ac:dyDescent="0.45">
      <c r="A5" s="64">
        <v>2015</v>
      </c>
      <c r="B5" s="65"/>
      <c r="C5" s="65"/>
      <c r="D5" s="65"/>
      <c r="E5" s="65"/>
      <c r="F5" s="65"/>
      <c r="G5" s="65">
        <v>290.2</v>
      </c>
      <c r="H5" s="65">
        <v>290.2</v>
      </c>
      <c r="I5" s="65">
        <v>290.2</v>
      </c>
      <c r="J5" s="65">
        <v>290.2</v>
      </c>
      <c r="K5" s="65">
        <v>290.2</v>
      </c>
      <c r="L5" s="65">
        <v>290.2</v>
      </c>
      <c r="M5" s="65">
        <v>290.2</v>
      </c>
      <c r="N5" s="65">
        <v>290.2</v>
      </c>
      <c r="O5" s="65">
        <v>290.2</v>
      </c>
      <c r="P5" s="65">
        <v>290.2</v>
      </c>
      <c r="Q5" s="65">
        <v>290.2</v>
      </c>
      <c r="R5" s="65">
        <v>290.2</v>
      </c>
      <c r="S5" s="65">
        <v>290.2</v>
      </c>
      <c r="T5" s="65">
        <v>290.2</v>
      </c>
      <c r="U5" s="65">
        <v>290.2</v>
      </c>
      <c r="V5" s="65">
        <v>290.2</v>
      </c>
      <c r="W5" s="65">
        <v>290.2</v>
      </c>
      <c r="X5" s="65">
        <v>290.2</v>
      </c>
      <c r="Y5" s="65">
        <v>290.2</v>
      </c>
      <c r="Z5" s="65">
        <v>290.2</v>
      </c>
      <c r="AA5" s="65">
        <v>290.2</v>
      </c>
      <c r="AB5" s="65">
        <v>290.2</v>
      </c>
      <c r="AC5" s="65">
        <v>290.2</v>
      </c>
      <c r="AD5" s="65">
        <v>290.2</v>
      </c>
      <c r="AE5" s="65">
        <v>290.2</v>
      </c>
      <c r="AF5" s="65">
        <v>290.2</v>
      </c>
      <c r="AG5" s="65">
        <v>290.2</v>
      </c>
      <c r="AH5" s="65">
        <v>290.2</v>
      </c>
      <c r="AI5" s="65">
        <v>290.2</v>
      </c>
      <c r="AJ5" s="65">
        <v>290.2</v>
      </c>
      <c r="AK5" s="65">
        <v>290.2</v>
      </c>
      <c r="AL5" s="65">
        <v>290.2</v>
      </c>
      <c r="AM5" s="65">
        <v>290.2</v>
      </c>
      <c r="AN5" s="65">
        <v>290.2</v>
      </c>
      <c r="AO5" s="65">
        <v>290.2</v>
      </c>
      <c r="AP5" s="65">
        <v>290.2</v>
      </c>
      <c r="AQ5" s="65">
        <v>290.2</v>
      </c>
      <c r="AR5" s="65">
        <v>290.2</v>
      </c>
      <c r="AS5" s="65">
        <v>290.2</v>
      </c>
      <c r="AT5" s="65">
        <v>290.2</v>
      </c>
      <c r="AU5" s="65">
        <v>290.2</v>
      </c>
      <c r="AV5" s="65">
        <v>290.2</v>
      </c>
      <c r="AW5" s="65">
        <v>290.2</v>
      </c>
      <c r="AX5" s="65">
        <v>290.2</v>
      </c>
      <c r="AY5" s="65">
        <v>290.2</v>
      </c>
      <c r="AZ5" s="65">
        <v>290.2</v>
      </c>
      <c r="BA5" s="65">
        <v>290.2</v>
      </c>
      <c r="BB5" s="65">
        <v>290.2</v>
      </c>
      <c r="BC5" s="65">
        <v>290.2</v>
      </c>
      <c r="BD5" s="65">
        <v>290.2</v>
      </c>
      <c r="BE5" s="65">
        <v>290.2</v>
      </c>
      <c r="BF5" s="65">
        <v>290.2</v>
      </c>
      <c r="BG5" s="65">
        <v>290.2</v>
      </c>
      <c r="BH5" s="65">
        <v>290.2</v>
      </c>
      <c r="BI5" s="65">
        <v>290.2</v>
      </c>
      <c r="BJ5" s="65">
        <v>290.2</v>
      </c>
      <c r="BK5" s="65">
        <v>290.2</v>
      </c>
      <c r="BL5" s="65">
        <v>290.2</v>
      </c>
      <c r="BM5" s="65">
        <v>290.2</v>
      </c>
      <c r="BN5" s="65">
        <v>290.2</v>
      </c>
      <c r="BO5" s="65">
        <v>290.2</v>
      </c>
      <c r="BP5" s="65">
        <v>290.2</v>
      </c>
      <c r="BQ5" s="65">
        <v>290.2</v>
      </c>
      <c r="BR5" s="65">
        <v>290.2</v>
      </c>
      <c r="BS5" s="65">
        <v>290.2</v>
      </c>
      <c r="BT5" s="65">
        <v>290.2</v>
      </c>
      <c r="BU5" s="65">
        <v>290.2</v>
      </c>
      <c r="BV5" s="65">
        <v>290.2</v>
      </c>
      <c r="BW5" s="65">
        <v>290.2</v>
      </c>
      <c r="BX5" s="65">
        <v>290.2</v>
      </c>
      <c r="BY5" s="65">
        <v>290.2</v>
      </c>
      <c r="BZ5" s="65">
        <v>290.2</v>
      </c>
      <c r="CA5" s="65">
        <v>290.2</v>
      </c>
      <c r="CB5" s="65">
        <v>290.2</v>
      </c>
      <c r="CC5" s="65">
        <v>290.2</v>
      </c>
      <c r="CD5" s="65"/>
      <c r="CE5" s="65"/>
      <c r="CF5" s="65"/>
      <c r="CG5" s="63"/>
      <c r="CH5" s="63"/>
      <c r="CI5" s="63"/>
      <c r="CJ5" s="63"/>
      <c r="CK5" s="63"/>
      <c r="CL5" s="63"/>
      <c r="CM5" s="63"/>
      <c r="CN5" s="21"/>
      <c r="CO5" s="21"/>
      <c r="CP5" s="21"/>
      <c r="CQ5" s="21"/>
      <c r="CR5" s="21"/>
      <c r="CS5" s="21"/>
      <c r="CT5" s="21"/>
      <c r="CU5" s="21"/>
    </row>
    <row r="6" spans="1:99" x14ac:dyDescent="0.45">
      <c r="A6" s="66" t="s">
        <v>55</v>
      </c>
      <c r="B6" s="53"/>
      <c r="C6" s="53"/>
      <c r="D6" s="53"/>
      <c r="E6" s="53"/>
      <c r="F6" s="53"/>
      <c r="G6" s="53">
        <v>290.2</v>
      </c>
      <c r="H6" s="53">
        <v>290.2</v>
      </c>
      <c r="I6" s="53">
        <v>290.2</v>
      </c>
      <c r="J6" s="53">
        <v>290.2</v>
      </c>
      <c r="K6" s="53">
        <v>290.2</v>
      </c>
      <c r="L6" s="53">
        <v>290.2</v>
      </c>
      <c r="M6" s="53">
        <v>290.2</v>
      </c>
      <c r="N6" s="53">
        <v>290.2</v>
      </c>
      <c r="O6" s="53">
        <v>290.2</v>
      </c>
      <c r="P6" s="53">
        <v>290.2</v>
      </c>
      <c r="Q6" s="53">
        <v>290.2</v>
      </c>
      <c r="R6" s="53">
        <v>290.2</v>
      </c>
      <c r="S6" s="53">
        <v>290.2</v>
      </c>
      <c r="T6" s="53">
        <v>290.2</v>
      </c>
      <c r="U6" s="53">
        <v>290.2</v>
      </c>
      <c r="V6" s="53">
        <v>290.2</v>
      </c>
      <c r="W6" s="53">
        <v>290.2</v>
      </c>
      <c r="X6" s="53">
        <v>290.2</v>
      </c>
      <c r="Y6" s="53">
        <v>290.2</v>
      </c>
      <c r="Z6" s="53">
        <v>290.2</v>
      </c>
      <c r="AA6" s="53">
        <v>290.2</v>
      </c>
      <c r="AB6" s="53">
        <v>290.2</v>
      </c>
      <c r="AC6" s="53">
        <v>290.2</v>
      </c>
      <c r="AD6" s="53">
        <v>290.2</v>
      </c>
      <c r="AE6" s="53">
        <v>290.2</v>
      </c>
      <c r="AF6" s="53">
        <v>290.2</v>
      </c>
      <c r="AG6" s="53">
        <v>290.2</v>
      </c>
      <c r="AH6" s="53">
        <v>290.2</v>
      </c>
      <c r="AI6" s="53">
        <v>290.2</v>
      </c>
      <c r="AJ6" s="53">
        <v>290.2</v>
      </c>
      <c r="AK6" s="53">
        <v>290.2</v>
      </c>
      <c r="AL6" s="53">
        <v>290.2</v>
      </c>
      <c r="AM6" s="53">
        <v>290.2</v>
      </c>
      <c r="AN6" s="53">
        <v>290.2</v>
      </c>
      <c r="AO6" s="53">
        <v>290.2</v>
      </c>
      <c r="AP6" s="53">
        <v>290.2</v>
      </c>
      <c r="AQ6" s="53">
        <v>290.2</v>
      </c>
      <c r="AR6" s="53">
        <v>290.2</v>
      </c>
      <c r="AS6" s="53">
        <v>290.2</v>
      </c>
      <c r="AT6" s="53">
        <v>290.2</v>
      </c>
      <c r="AU6" s="53">
        <v>290.2</v>
      </c>
      <c r="AV6" s="53">
        <v>290.2</v>
      </c>
      <c r="AW6" s="53">
        <v>290.2</v>
      </c>
      <c r="AX6" s="53">
        <v>290.2</v>
      </c>
      <c r="AY6" s="53">
        <v>290.2</v>
      </c>
      <c r="AZ6" s="53">
        <v>290.2</v>
      </c>
      <c r="BA6" s="53">
        <v>290.2</v>
      </c>
      <c r="BB6" s="53">
        <v>290.2</v>
      </c>
      <c r="BC6" s="53">
        <v>290.2</v>
      </c>
      <c r="BD6" s="53">
        <v>290.2</v>
      </c>
      <c r="BE6" s="53">
        <v>290.2</v>
      </c>
      <c r="BF6" s="53">
        <v>290.2</v>
      </c>
      <c r="BG6" s="53">
        <v>290.2</v>
      </c>
      <c r="BH6" s="53">
        <v>290.2</v>
      </c>
      <c r="BI6" s="53">
        <v>290.2</v>
      </c>
      <c r="BJ6" s="53">
        <v>290.2</v>
      </c>
      <c r="BK6" s="53">
        <v>290.2</v>
      </c>
      <c r="BL6" s="53">
        <v>290.2</v>
      </c>
      <c r="BM6" s="53">
        <v>290.2</v>
      </c>
      <c r="BN6" s="53">
        <v>290.2</v>
      </c>
      <c r="BO6" s="53">
        <v>290.2</v>
      </c>
      <c r="BP6" s="53">
        <v>290.2</v>
      </c>
      <c r="BQ6" s="53">
        <v>290.2</v>
      </c>
      <c r="BR6" s="53">
        <v>290.2</v>
      </c>
      <c r="BS6" s="53">
        <v>290.2</v>
      </c>
      <c r="BT6" s="53">
        <v>290.2</v>
      </c>
      <c r="BU6" s="53">
        <v>290.2</v>
      </c>
      <c r="BV6" s="53">
        <v>290.2</v>
      </c>
      <c r="BW6" s="53">
        <v>290.2</v>
      </c>
      <c r="BX6" s="53">
        <v>290.2</v>
      </c>
      <c r="BY6" s="53">
        <v>290.2</v>
      </c>
      <c r="BZ6" s="53">
        <v>290.2</v>
      </c>
      <c r="CA6" s="53">
        <v>290.2</v>
      </c>
      <c r="CB6" s="53">
        <v>290.2</v>
      </c>
      <c r="CC6" s="53">
        <v>290.2</v>
      </c>
      <c r="CD6" s="53"/>
      <c r="CE6" s="53"/>
      <c r="CF6" s="53"/>
      <c r="CG6" s="67"/>
      <c r="CH6" s="67"/>
      <c r="CI6" s="67"/>
      <c r="CJ6" s="67"/>
      <c r="CK6" s="67"/>
      <c r="CL6" s="67"/>
      <c r="CM6" s="67"/>
      <c r="CN6" s="21"/>
      <c r="CO6" s="21"/>
      <c r="CP6" s="21"/>
      <c r="CQ6" s="21"/>
      <c r="CR6" s="21"/>
      <c r="CS6" s="21"/>
      <c r="CT6" s="21"/>
      <c r="CU6" s="21"/>
    </row>
    <row r="7" spans="1:99" x14ac:dyDescent="0.45">
      <c r="A7" s="64">
        <v>2016</v>
      </c>
      <c r="B7" s="65"/>
      <c r="C7" s="65"/>
      <c r="D7" s="65"/>
      <c r="E7" s="65"/>
      <c r="F7" s="65"/>
      <c r="G7" s="65"/>
      <c r="H7" s="65">
        <v>1172.5733333333333</v>
      </c>
      <c r="I7" s="65">
        <v>1172.5733333333333</v>
      </c>
      <c r="J7" s="65">
        <v>1172.5733333333333</v>
      </c>
      <c r="K7" s="65">
        <v>1172.5733333333333</v>
      </c>
      <c r="L7" s="65">
        <v>1172.5733333333333</v>
      </c>
      <c r="M7" s="65">
        <v>1172.5733333333333</v>
      </c>
      <c r="N7" s="65">
        <v>1172.5733333333333</v>
      </c>
      <c r="O7" s="65">
        <v>1172.5733333333333</v>
      </c>
      <c r="P7" s="65">
        <v>1172.5733333333333</v>
      </c>
      <c r="Q7" s="65">
        <v>1172.5733333333333</v>
      </c>
      <c r="R7" s="65">
        <v>1172.5733333333333</v>
      </c>
      <c r="S7" s="65">
        <v>1172.5733333333333</v>
      </c>
      <c r="T7" s="65">
        <v>1172.5733333333333</v>
      </c>
      <c r="U7" s="65">
        <v>1172.5733333333333</v>
      </c>
      <c r="V7" s="65">
        <v>1172.5733333333333</v>
      </c>
      <c r="W7" s="65">
        <v>1172.5733333333333</v>
      </c>
      <c r="X7" s="65">
        <v>1172.5733333333333</v>
      </c>
      <c r="Y7" s="65">
        <v>1172.5733333333333</v>
      </c>
      <c r="Z7" s="65">
        <v>1172.5733333333333</v>
      </c>
      <c r="AA7" s="65">
        <v>1172.5733333333333</v>
      </c>
      <c r="AB7" s="65">
        <v>1172.5733333333333</v>
      </c>
      <c r="AC7" s="65">
        <v>1172.5733333333333</v>
      </c>
      <c r="AD7" s="65">
        <v>1172.5733333333333</v>
      </c>
      <c r="AE7" s="65">
        <v>1172.5733333333333</v>
      </c>
      <c r="AF7" s="65">
        <v>1172.5733333333333</v>
      </c>
      <c r="AG7" s="65">
        <v>1172.5733333333333</v>
      </c>
      <c r="AH7" s="65">
        <v>1172.5733333333333</v>
      </c>
      <c r="AI7" s="65">
        <v>1172.5733333333333</v>
      </c>
      <c r="AJ7" s="65">
        <v>1172.5733333333333</v>
      </c>
      <c r="AK7" s="65">
        <v>1172.5733333333333</v>
      </c>
      <c r="AL7" s="65">
        <v>1172.5733333333333</v>
      </c>
      <c r="AM7" s="65">
        <v>1172.5733333333333</v>
      </c>
      <c r="AN7" s="65">
        <v>1172.5733333333333</v>
      </c>
      <c r="AO7" s="65">
        <v>1172.5733333333333</v>
      </c>
      <c r="AP7" s="65">
        <v>1172.5733333333333</v>
      </c>
      <c r="AQ7" s="65">
        <v>1172.5733333333333</v>
      </c>
      <c r="AR7" s="65">
        <v>1172.5733333333333</v>
      </c>
      <c r="AS7" s="65">
        <v>1172.5733333333333</v>
      </c>
      <c r="AT7" s="65">
        <v>1172.5733333333333</v>
      </c>
      <c r="AU7" s="65">
        <v>1172.5733333333333</v>
      </c>
      <c r="AV7" s="65">
        <v>1172.5733333333333</v>
      </c>
      <c r="AW7" s="65">
        <v>1172.5733333333333</v>
      </c>
      <c r="AX7" s="65">
        <v>1172.5733333333333</v>
      </c>
      <c r="AY7" s="65">
        <v>1172.5733333333333</v>
      </c>
      <c r="AZ7" s="65">
        <v>1172.5733333333333</v>
      </c>
      <c r="BA7" s="65">
        <v>1172.5733333333333</v>
      </c>
      <c r="BB7" s="65">
        <v>1172.5733333333333</v>
      </c>
      <c r="BC7" s="65">
        <v>1172.5733333333333</v>
      </c>
      <c r="BD7" s="65">
        <v>1172.5733333333333</v>
      </c>
      <c r="BE7" s="65">
        <v>1172.5733333333333</v>
      </c>
      <c r="BF7" s="65">
        <v>1172.5733333333333</v>
      </c>
      <c r="BG7" s="65">
        <v>1172.5733333333333</v>
      </c>
      <c r="BH7" s="65">
        <v>1172.5733333333333</v>
      </c>
      <c r="BI7" s="65">
        <v>1172.5733333333333</v>
      </c>
      <c r="BJ7" s="65">
        <v>1172.5733333333333</v>
      </c>
      <c r="BK7" s="65">
        <v>1172.5733333333333</v>
      </c>
      <c r="BL7" s="65">
        <v>1172.5733333333333</v>
      </c>
      <c r="BM7" s="65">
        <v>1172.5733333333333</v>
      </c>
      <c r="BN7" s="65">
        <v>1172.5733333333333</v>
      </c>
      <c r="BO7" s="65">
        <v>1172.5733333333333</v>
      </c>
      <c r="BP7" s="65">
        <v>1172.5733333333333</v>
      </c>
      <c r="BQ7" s="65">
        <v>1172.5733333333333</v>
      </c>
      <c r="BR7" s="65">
        <v>1172.5733333333333</v>
      </c>
      <c r="BS7" s="65">
        <v>1172.5733333333333</v>
      </c>
      <c r="BT7" s="65">
        <v>1172.5733333333333</v>
      </c>
      <c r="BU7" s="65">
        <v>1172.5733333333333</v>
      </c>
      <c r="BV7" s="65">
        <v>1172.5733333333333</v>
      </c>
      <c r="BW7" s="65">
        <v>1172.5733333333333</v>
      </c>
      <c r="BX7" s="65">
        <v>1172.5733333333333</v>
      </c>
      <c r="BY7" s="65">
        <v>1172.5733333333333</v>
      </c>
      <c r="BZ7" s="65">
        <v>1172.5733333333333</v>
      </c>
      <c r="CA7" s="65">
        <v>1172.5733333333333</v>
      </c>
      <c r="CB7" s="65">
        <v>1172.5733333333333</v>
      </c>
      <c r="CC7" s="65">
        <v>1172.5733333333333</v>
      </c>
      <c r="CD7" s="65">
        <v>1172.5733333333333</v>
      </c>
      <c r="CE7" s="65"/>
      <c r="CF7" s="65"/>
      <c r="CG7" s="63"/>
      <c r="CH7" s="63"/>
      <c r="CI7" s="63"/>
      <c r="CJ7" s="63"/>
      <c r="CK7" s="63"/>
      <c r="CL7" s="63"/>
      <c r="CM7" s="63"/>
      <c r="CN7" s="21"/>
      <c r="CO7" s="21"/>
      <c r="CP7" s="21"/>
      <c r="CQ7" s="21"/>
      <c r="CR7" s="21"/>
      <c r="CS7" s="21"/>
      <c r="CT7" s="21"/>
      <c r="CU7" s="21"/>
    </row>
    <row r="8" spans="1:99" x14ac:dyDescent="0.45">
      <c r="A8" s="66" t="s">
        <v>55</v>
      </c>
      <c r="B8" s="53"/>
      <c r="C8" s="53"/>
      <c r="D8" s="53"/>
      <c r="E8" s="53"/>
      <c r="F8" s="53"/>
      <c r="G8" s="53"/>
      <c r="H8" s="53">
        <v>1172.5733333333333</v>
      </c>
      <c r="I8" s="53">
        <v>1172.5733333333333</v>
      </c>
      <c r="J8" s="53">
        <v>1172.5733333333333</v>
      </c>
      <c r="K8" s="53">
        <v>1172.5733333333333</v>
      </c>
      <c r="L8" s="53">
        <v>1172.5733333333333</v>
      </c>
      <c r="M8" s="53">
        <v>1172.5733333333333</v>
      </c>
      <c r="N8" s="53">
        <v>1172.5733333333333</v>
      </c>
      <c r="O8" s="53">
        <v>1172.5733333333333</v>
      </c>
      <c r="P8" s="53">
        <v>1172.5733333333333</v>
      </c>
      <c r="Q8" s="53">
        <v>1172.5733333333333</v>
      </c>
      <c r="R8" s="53">
        <v>1172.5733333333333</v>
      </c>
      <c r="S8" s="53">
        <v>1172.5733333333333</v>
      </c>
      <c r="T8" s="53">
        <v>1172.5733333333333</v>
      </c>
      <c r="U8" s="53">
        <v>1172.5733333333333</v>
      </c>
      <c r="V8" s="53">
        <v>1172.5733333333333</v>
      </c>
      <c r="W8" s="53">
        <v>1172.5733333333333</v>
      </c>
      <c r="X8" s="53">
        <v>1172.5733333333333</v>
      </c>
      <c r="Y8" s="53">
        <v>1172.5733333333333</v>
      </c>
      <c r="Z8" s="53">
        <v>1172.5733333333333</v>
      </c>
      <c r="AA8" s="53">
        <v>1172.5733333333333</v>
      </c>
      <c r="AB8" s="53">
        <v>1172.5733333333333</v>
      </c>
      <c r="AC8" s="53">
        <v>1172.5733333333333</v>
      </c>
      <c r="AD8" s="53">
        <v>1172.5733333333333</v>
      </c>
      <c r="AE8" s="53">
        <v>1172.5733333333333</v>
      </c>
      <c r="AF8" s="53">
        <v>1172.5733333333333</v>
      </c>
      <c r="AG8" s="53">
        <v>1172.5733333333333</v>
      </c>
      <c r="AH8" s="53">
        <v>1172.5733333333333</v>
      </c>
      <c r="AI8" s="53">
        <v>1172.5733333333333</v>
      </c>
      <c r="AJ8" s="53">
        <v>1172.5733333333333</v>
      </c>
      <c r="AK8" s="53">
        <v>1172.5733333333333</v>
      </c>
      <c r="AL8" s="53">
        <v>1172.5733333333333</v>
      </c>
      <c r="AM8" s="53">
        <v>1172.5733333333333</v>
      </c>
      <c r="AN8" s="53">
        <v>1172.5733333333333</v>
      </c>
      <c r="AO8" s="53">
        <v>1172.5733333333333</v>
      </c>
      <c r="AP8" s="53">
        <v>1172.5733333333333</v>
      </c>
      <c r="AQ8" s="53">
        <v>1172.5733333333333</v>
      </c>
      <c r="AR8" s="53">
        <v>1172.5733333333333</v>
      </c>
      <c r="AS8" s="53">
        <v>1172.5733333333333</v>
      </c>
      <c r="AT8" s="53">
        <v>1172.5733333333333</v>
      </c>
      <c r="AU8" s="53">
        <v>1172.5733333333333</v>
      </c>
      <c r="AV8" s="53">
        <v>1172.5733333333333</v>
      </c>
      <c r="AW8" s="53">
        <v>1172.5733333333333</v>
      </c>
      <c r="AX8" s="53">
        <v>1172.5733333333333</v>
      </c>
      <c r="AY8" s="53">
        <v>1172.5733333333333</v>
      </c>
      <c r="AZ8" s="53">
        <v>1172.5733333333333</v>
      </c>
      <c r="BA8" s="53">
        <v>1172.5733333333333</v>
      </c>
      <c r="BB8" s="53">
        <v>1172.5733333333333</v>
      </c>
      <c r="BC8" s="53">
        <v>1172.5733333333333</v>
      </c>
      <c r="BD8" s="53">
        <v>1172.5733333333333</v>
      </c>
      <c r="BE8" s="53">
        <v>1172.5733333333333</v>
      </c>
      <c r="BF8" s="53">
        <v>1172.5733333333333</v>
      </c>
      <c r="BG8" s="53">
        <v>1172.5733333333333</v>
      </c>
      <c r="BH8" s="53">
        <v>1172.5733333333333</v>
      </c>
      <c r="BI8" s="53">
        <v>1172.5733333333333</v>
      </c>
      <c r="BJ8" s="53">
        <v>1172.5733333333333</v>
      </c>
      <c r="BK8" s="53">
        <v>1172.5733333333333</v>
      </c>
      <c r="BL8" s="53">
        <v>1172.5733333333333</v>
      </c>
      <c r="BM8" s="53">
        <v>1172.5733333333333</v>
      </c>
      <c r="BN8" s="53">
        <v>1172.5733333333333</v>
      </c>
      <c r="BO8" s="53">
        <v>1172.5733333333333</v>
      </c>
      <c r="BP8" s="53">
        <v>1172.5733333333333</v>
      </c>
      <c r="BQ8" s="53">
        <v>1172.5733333333333</v>
      </c>
      <c r="BR8" s="53">
        <v>1172.5733333333333</v>
      </c>
      <c r="BS8" s="53">
        <v>1172.5733333333333</v>
      </c>
      <c r="BT8" s="53">
        <v>1172.5733333333333</v>
      </c>
      <c r="BU8" s="53">
        <v>1172.5733333333333</v>
      </c>
      <c r="BV8" s="53">
        <v>1172.5733333333333</v>
      </c>
      <c r="BW8" s="53">
        <v>1172.5733333333333</v>
      </c>
      <c r="BX8" s="53">
        <v>1172.5733333333333</v>
      </c>
      <c r="BY8" s="53">
        <v>1172.5733333333333</v>
      </c>
      <c r="BZ8" s="53">
        <v>1172.5733333333333</v>
      </c>
      <c r="CA8" s="53">
        <v>1172.5733333333333</v>
      </c>
      <c r="CB8" s="53">
        <v>1172.5733333333333</v>
      </c>
      <c r="CC8" s="53">
        <v>1172.5733333333333</v>
      </c>
      <c r="CD8" s="53">
        <v>1172.5733333333333</v>
      </c>
      <c r="CE8" s="53"/>
      <c r="CF8" s="53"/>
      <c r="CG8" s="67"/>
      <c r="CH8" s="67"/>
      <c r="CI8" s="67"/>
      <c r="CJ8" s="67"/>
      <c r="CK8" s="67"/>
      <c r="CL8" s="67"/>
      <c r="CM8" s="67"/>
      <c r="CN8" s="21"/>
      <c r="CO8" s="21"/>
      <c r="CP8" s="21"/>
      <c r="CQ8" s="21"/>
      <c r="CR8" s="21"/>
      <c r="CS8" s="21"/>
      <c r="CT8" s="21"/>
      <c r="CU8" s="21"/>
    </row>
    <row r="9" spans="1:99" x14ac:dyDescent="0.45">
      <c r="A9" s="64">
        <v>2017</v>
      </c>
      <c r="B9" s="65"/>
      <c r="C9" s="65"/>
      <c r="D9" s="65"/>
      <c r="E9" s="65"/>
      <c r="F9" s="65"/>
      <c r="G9" s="65"/>
      <c r="H9" s="65"/>
      <c r="I9" s="65">
        <v>5381.5</v>
      </c>
      <c r="J9" s="65">
        <v>5381.5</v>
      </c>
      <c r="K9" s="65">
        <v>5381.5</v>
      </c>
      <c r="L9" s="65">
        <v>5381.5</v>
      </c>
      <c r="M9" s="65">
        <v>5381.5</v>
      </c>
      <c r="N9" s="65">
        <v>5381.5</v>
      </c>
      <c r="O9" s="65">
        <v>5381.5</v>
      </c>
      <c r="P9" s="65">
        <v>5381.5</v>
      </c>
      <c r="Q9" s="65">
        <v>5381.5</v>
      </c>
      <c r="R9" s="65">
        <v>5381.5</v>
      </c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3"/>
      <c r="CH9" s="63"/>
      <c r="CI9" s="63"/>
      <c r="CJ9" s="63"/>
      <c r="CK9" s="63"/>
      <c r="CL9" s="63"/>
      <c r="CM9" s="63"/>
      <c r="CN9" s="21"/>
      <c r="CO9" s="21"/>
      <c r="CP9" s="21"/>
      <c r="CQ9" s="21"/>
      <c r="CR9" s="21"/>
      <c r="CS9" s="21"/>
      <c r="CT9" s="21"/>
      <c r="CU9" s="21"/>
    </row>
    <row r="10" spans="1:99" x14ac:dyDescent="0.45">
      <c r="A10" s="66" t="s">
        <v>56</v>
      </c>
      <c r="B10" s="53"/>
      <c r="C10" s="53"/>
      <c r="D10" s="53"/>
      <c r="E10" s="53"/>
      <c r="F10" s="53"/>
      <c r="G10" s="53"/>
      <c r="H10" s="53"/>
      <c r="I10" s="53">
        <v>5381.5</v>
      </c>
      <c r="J10" s="53">
        <v>5381.5</v>
      </c>
      <c r="K10" s="53">
        <v>5381.5</v>
      </c>
      <c r="L10" s="53">
        <v>5381.5</v>
      </c>
      <c r="M10" s="53">
        <v>5381.5</v>
      </c>
      <c r="N10" s="53">
        <v>5381.5</v>
      </c>
      <c r="O10" s="53">
        <v>5381.5</v>
      </c>
      <c r="P10" s="53">
        <v>5381.5</v>
      </c>
      <c r="Q10" s="53">
        <v>5381.5</v>
      </c>
      <c r="R10" s="53">
        <v>5381.5</v>
      </c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67"/>
      <c r="CH10" s="67"/>
      <c r="CI10" s="67"/>
      <c r="CJ10" s="67"/>
      <c r="CK10" s="67"/>
      <c r="CL10" s="67"/>
      <c r="CM10" s="67"/>
      <c r="CN10" s="21"/>
      <c r="CO10" s="21"/>
      <c r="CP10" s="21"/>
      <c r="CQ10" s="21"/>
      <c r="CR10" s="21"/>
      <c r="CS10" s="21"/>
      <c r="CT10" s="21"/>
      <c r="CU10" s="21"/>
    </row>
    <row r="11" spans="1:99" x14ac:dyDescent="0.45">
      <c r="A11" s="64">
        <v>2018</v>
      </c>
      <c r="B11" s="65"/>
      <c r="C11" s="65"/>
      <c r="D11" s="65"/>
      <c r="E11" s="65"/>
      <c r="F11" s="65"/>
      <c r="G11" s="65"/>
      <c r="H11" s="65"/>
      <c r="I11" s="65"/>
      <c r="J11" s="65">
        <v>19613.573333333334</v>
      </c>
      <c r="K11" s="65">
        <v>19613.573333333334</v>
      </c>
      <c r="L11" s="65">
        <v>19613.573333333334</v>
      </c>
      <c r="M11" s="65">
        <v>19613.573333333334</v>
      </c>
      <c r="N11" s="65">
        <v>19613.573333333334</v>
      </c>
      <c r="O11" s="65">
        <v>19613.573333333334</v>
      </c>
      <c r="P11" s="65">
        <v>19613.573333333334</v>
      </c>
      <c r="Q11" s="65">
        <v>19613.573333333334</v>
      </c>
      <c r="R11" s="65">
        <v>19613.573333333334</v>
      </c>
      <c r="S11" s="65">
        <v>19613.573333333334</v>
      </c>
      <c r="T11" s="65">
        <v>763.57333333333338</v>
      </c>
      <c r="U11" s="65">
        <v>763.57333333333338</v>
      </c>
      <c r="V11" s="65">
        <v>763.57333333333338</v>
      </c>
      <c r="W11" s="65">
        <v>763.57333333333338</v>
      </c>
      <c r="X11" s="65">
        <v>763.57333333333338</v>
      </c>
      <c r="Y11" s="65">
        <v>763.57333333333338</v>
      </c>
      <c r="Z11" s="65">
        <v>763.57333333333338</v>
      </c>
      <c r="AA11" s="65">
        <v>763.57333333333338</v>
      </c>
      <c r="AB11" s="65">
        <v>763.57333333333338</v>
      </c>
      <c r="AC11" s="65">
        <v>763.57333333333338</v>
      </c>
      <c r="AD11" s="65">
        <v>763.57333333333338</v>
      </c>
      <c r="AE11" s="65">
        <v>763.57333333333338</v>
      </c>
      <c r="AF11" s="65">
        <v>763.57333333333338</v>
      </c>
      <c r="AG11" s="65">
        <v>763.57333333333338</v>
      </c>
      <c r="AH11" s="65">
        <v>763.57333333333338</v>
      </c>
      <c r="AI11" s="65">
        <v>763.57333333333338</v>
      </c>
      <c r="AJ11" s="65">
        <v>763.57333333333338</v>
      </c>
      <c r="AK11" s="65">
        <v>763.57333333333338</v>
      </c>
      <c r="AL11" s="65">
        <v>763.57333333333338</v>
      </c>
      <c r="AM11" s="65">
        <v>763.57333333333338</v>
      </c>
      <c r="AN11" s="65">
        <v>763.57333333333338</v>
      </c>
      <c r="AO11" s="65">
        <v>763.57333333333338</v>
      </c>
      <c r="AP11" s="65">
        <v>763.57333333333338</v>
      </c>
      <c r="AQ11" s="65">
        <v>763.57333333333338</v>
      </c>
      <c r="AR11" s="65">
        <v>763.57333333333338</v>
      </c>
      <c r="AS11" s="65">
        <v>763.57333333333338</v>
      </c>
      <c r="AT11" s="65">
        <v>763.57333333333338</v>
      </c>
      <c r="AU11" s="65">
        <v>763.57333333333338</v>
      </c>
      <c r="AV11" s="65">
        <v>763.57333333333338</v>
      </c>
      <c r="AW11" s="65">
        <v>763.57333333333338</v>
      </c>
      <c r="AX11" s="65">
        <v>763.57333333333338</v>
      </c>
      <c r="AY11" s="65">
        <v>763.57333333333338</v>
      </c>
      <c r="AZ11" s="65">
        <v>763.57333333333338</v>
      </c>
      <c r="BA11" s="65">
        <v>763.57333333333338</v>
      </c>
      <c r="BB11" s="65">
        <v>763.57333333333338</v>
      </c>
      <c r="BC11" s="65">
        <v>763.57333333333338</v>
      </c>
      <c r="BD11" s="65">
        <v>763.57333333333338</v>
      </c>
      <c r="BE11" s="65">
        <v>763.57333333333338</v>
      </c>
      <c r="BF11" s="65">
        <v>763.57333333333338</v>
      </c>
      <c r="BG11" s="65">
        <v>763.57333333333338</v>
      </c>
      <c r="BH11" s="65">
        <v>763.57333333333338</v>
      </c>
      <c r="BI11" s="65">
        <v>763.57333333333338</v>
      </c>
      <c r="BJ11" s="65">
        <v>763.57333333333338</v>
      </c>
      <c r="BK11" s="65">
        <v>763.57333333333338</v>
      </c>
      <c r="BL11" s="65">
        <v>763.57333333333338</v>
      </c>
      <c r="BM11" s="65">
        <v>763.57333333333338</v>
      </c>
      <c r="BN11" s="65">
        <v>763.57333333333338</v>
      </c>
      <c r="BO11" s="65">
        <v>763.57333333333338</v>
      </c>
      <c r="BP11" s="65">
        <v>763.57333333333338</v>
      </c>
      <c r="BQ11" s="65">
        <v>763.57333333333338</v>
      </c>
      <c r="BR11" s="65">
        <v>763.57333333333338</v>
      </c>
      <c r="BS11" s="65">
        <v>763.57333333333338</v>
      </c>
      <c r="BT11" s="65">
        <v>763.57333333333338</v>
      </c>
      <c r="BU11" s="65">
        <v>763.57333333333338</v>
      </c>
      <c r="BV11" s="65">
        <v>763.57333333333338</v>
      </c>
      <c r="BW11" s="65">
        <v>763.57333333333338</v>
      </c>
      <c r="BX11" s="65">
        <v>763.57333333333338</v>
      </c>
      <c r="BY11" s="65">
        <v>763.57333333333338</v>
      </c>
      <c r="BZ11" s="65">
        <v>763.57333333333338</v>
      </c>
      <c r="CA11" s="65">
        <v>763.57333333333338</v>
      </c>
      <c r="CB11" s="65">
        <v>763.57333333333338</v>
      </c>
      <c r="CC11" s="65">
        <v>763.57333333333338</v>
      </c>
      <c r="CD11" s="65">
        <v>763.57333333333338</v>
      </c>
      <c r="CE11" s="65">
        <v>763.57333333333338</v>
      </c>
      <c r="CF11" s="65">
        <v>763.57333333333338</v>
      </c>
      <c r="CG11" s="63"/>
      <c r="CH11" s="63"/>
      <c r="CI11" s="63"/>
      <c r="CJ11" s="63"/>
      <c r="CK11" s="63"/>
      <c r="CL11" s="63"/>
      <c r="CM11" s="63"/>
      <c r="CN11" s="21"/>
      <c r="CO11" s="21"/>
      <c r="CP11" s="21"/>
      <c r="CQ11" s="21"/>
      <c r="CR11" s="21"/>
      <c r="CS11" s="21"/>
      <c r="CT11" s="21"/>
      <c r="CU11" s="21"/>
    </row>
    <row r="12" spans="1:99" x14ac:dyDescent="0.45">
      <c r="A12" s="66" t="s">
        <v>55</v>
      </c>
      <c r="B12" s="53"/>
      <c r="C12" s="53"/>
      <c r="D12" s="53"/>
      <c r="E12" s="53"/>
      <c r="F12" s="53"/>
      <c r="G12" s="53"/>
      <c r="H12" s="53"/>
      <c r="I12" s="53"/>
      <c r="J12" s="53">
        <v>763.57333333333338</v>
      </c>
      <c r="K12" s="53">
        <v>763.57333333333338</v>
      </c>
      <c r="L12" s="53">
        <v>763.57333333333338</v>
      </c>
      <c r="M12" s="53">
        <v>763.57333333333338</v>
      </c>
      <c r="N12" s="53">
        <v>763.57333333333338</v>
      </c>
      <c r="O12" s="53">
        <v>763.57333333333338</v>
      </c>
      <c r="P12" s="53">
        <v>763.57333333333338</v>
      </c>
      <c r="Q12" s="53">
        <v>763.57333333333338</v>
      </c>
      <c r="R12" s="53">
        <v>763.57333333333338</v>
      </c>
      <c r="S12" s="53">
        <v>763.57333333333338</v>
      </c>
      <c r="T12" s="53">
        <v>763.57333333333338</v>
      </c>
      <c r="U12" s="53">
        <v>763.57333333333338</v>
      </c>
      <c r="V12" s="53">
        <v>763.57333333333338</v>
      </c>
      <c r="W12" s="53">
        <v>763.57333333333338</v>
      </c>
      <c r="X12" s="53">
        <v>763.57333333333338</v>
      </c>
      <c r="Y12" s="53">
        <v>763.57333333333338</v>
      </c>
      <c r="Z12" s="53">
        <v>763.57333333333338</v>
      </c>
      <c r="AA12" s="53">
        <v>763.57333333333338</v>
      </c>
      <c r="AB12" s="53">
        <v>763.57333333333338</v>
      </c>
      <c r="AC12" s="53">
        <v>763.57333333333338</v>
      </c>
      <c r="AD12" s="53">
        <v>763.57333333333338</v>
      </c>
      <c r="AE12" s="53">
        <v>763.57333333333338</v>
      </c>
      <c r="AF12" s="53">
        <v>763.57333333333338</v>
      </c>
      <c r="AG12" s="53">
        <v>763.57333333333338</v>
      </c>
      <c r="AH12" s="53">
        <v>763.57333333333338</v>
      </c>
      <c r="AI12" s="53">
        <v>763.57333333333338</v>
      </c>
      <c r="AJ12" s="53">
        <v>763.57333333333338</v>
      </c>
      <c r="AK12" s="53">
        <v>763.57333333333338</v>
      </c>
      <c r="AL12" s="53">
        <v>763.57333333333338</v>
      </c>
      <c r="AM12" s="53">
        <v>763.57333333333338</v>
      </c>
      <c r="AN12" s="53">
        <v>763.57333333333338</v>
      </c>
      <c r="AO12" s="53">
        <v>763.57333333333338</v>
      </c>
      <c r="AP12" s="53">
        <v>763.57333333333338</v>
      </c>
      <c r="AQ12" s="53">
        <v>763.57333333333338</v>
      </c>
      <c r="AR12" s="53">
        <v>763.57333333333338</v>
      </c>
      <c r="AS12" s="53">
        <v>763.57333333333338</v>
      </c>
      <c r="AT12" s="53">
        <v>763.57333333333338</v>
      </c>
      <c r="AU12" s="53">
        <v>763.57333333333338</v>
      </c>
      <c r="AV12" s="53">
        <v>763.57333333333338</v>
      </c>
      <c r="AW12" s="53">
        <v>763.57333333333338</v>
      </c>
      <c r="AX12" s="53">
        <v>763.57333333333338</v>
      </c>
      <c r="AY12" s="53">
        <v>763.57333333333338</v>
      </c>
      <c r="AZ12" s="53">
        <v>763.57333333333338</v>
      </c>
      <c r="BA12" s="53">
        <v>763.57333333333338</v>
      </c>
      <c r="BB12" s="53">
        <v>763.57333333333338</v>
      </c>
      <c r="BC12" s="53">
        <v>763.57333333333338</v>
      </c>
      <c r="BD12" s="53">
        <v>763.57333333333338</v>
      </c>
      <c r="BE12" s="53">
        <v>763.57333333333338</v>
      </c>
      <c r="BF12" s="53">
        <v>763.57333333333338</v>
      </c>
      <c r="BG12" s="53">
        <v>763.57333333333338</v>
      </c>
      <c r="BH12" s="53">
        <v>763.57333333333338</v>
      </c>
      <c r="BI12" s="53">
        <v>763.57333333333338</v>
      </c>
      <c r="BJ12" s="53">
        <v>763.57333333333338</v>
      </c>
      <c r="BK12" s="53">
        <v>763.57333333333338</v>
      </c>
      <c r="BL12" s="53">
        <v>763.57333333333338</v>
      </c>
      <c r="BM12" s="53">
        <v>763.57333333333338</v>
      </c>
      <c r="BN12" s="53">
        <v>763.57333333333338</v>
      </c>
      <c r="BO12" s="53">
        <v>763.57333333333338</v>
      </c>
      <c r="BP12" s="53">
        <v>763.57333333333338</v>
      </c>
      <c r="BQ12" s="53">
        <v>763.57333333333338</v>
      </c>
      <c r="BR12" s="53">
        <v>763.57333333333338</v>
      </c>
      <c r="BS12" s="53">
        <v>763.57333333333338</v>
      </c>
      <c r="BT12" s="53">
        <v>763.57333333333338</v>
      </c>
      <c r="BU12" s="53">
        <v>763.57333333333338</v>
      </c>
      <c r="BV12" s="53">
        <v>763.57333333333338</v>
      </c>
      <c r="BW12" s="53">
        <v>763.57333333333338</v>
      </c>
      <c r="BX12" s="53">
        <v>763.57333333333338</v>
      </c>
      <c r="BY12" s="53">
        <v>763.57333333333338</v>
      </c>
      <c r="BZ12" s="53">
        <v>763.57333333333338</v>
      </c>
      <c r="CA12" s="53">
        <v>763.57333333333338</v>
      </c>
      <c r="CB12" s="53">
        <v>763.57333333333338</v>
      </c>
      <c r="CC12" s="53">
        <v>763.57333333333338</v>
      </c>
      <c r="CD12" s="53">
        <v>763.57333333333338</v>
      </c>
      <c r="CE12" s="53">
        <v>763.57333333333338</v>
      </c>
      <c r="CF12" s="53">
        <v>763.57333333333338</v>
      </c>
      <c r="CG12" s="67"/>
      <c r="CH12" s="67"/>
      <c r="CI12" s="67"/>
      <c r="CJ12" s="67"/>
      <c r="CK12" s="67"/>
      <c r="CL12" s="67"/>
      <c r="CM12" s="67"/>
      <c r="CN12" s="21"/>
      <c r="CO12" s="21"/>
      <c r="CP12" s="21"/>
      <c r="CQ12" s="21"/>
      <c r="CR12" s="21"/>
      <c r="CS12" s="21"/>
      <c r="CT12" s="21"/>
      <c r="CU12" s="21"/>
    </row>
    <row r="13" spans="1:99" x14ac:dyDescent="0.45">
      <c r="A13" s="66" t="s">
        <v>57</v>
      </c>
      <c r="B13" s="53"/>
      <c r="C13" s="53"/>
      <c r="D13" s="53"/>
      <c r="E13" s="53"/>
      <c r="F13" s="53"/>
      <c r="G13" s="53"/>
      <c r="H13" s="53"/>
      <c r="I13" s="53"/>
      <c r="J13" s="53">
        <v>18850</v>
      </c>
      <c r="K13" s="53">
        <v>18850</v>
      </c>
      <c r="L13" s="53">
        <v>18850</v>
      </c>
      <c r="M13" s="53">
        <v>18850</v>
      </c>
      <c r="N13" s="53">
        <v>18850</v>
      </c>
      <c r="O13" s="53">
        <v>18850</v>
      </c>
      <c r="P13" s="53">
        <v>18850</v>
      </c>
      <c r="Q13" s="53">
        <v>18850</v>
      </c>
      <c r="R13" s="53">
        <v>18850</v>
      </c>
      <c r="S13" s="53">
        <v>18850</v>
      </c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67"/>
      <c r="CH13" s="67"/>
      <c r="CI13" s="67"/>
      <c r="CJ13" s="67"/>
      <c r="CK13" s="67"/>
      <c r="CL13" s="67"/>
      <c r="CM13" s="67"/>
      <c r="CN13" s="21"/>
      <c r="CO13" s="21"/>
      <c r="CP13" s="21"/>
      <c r="CQ13" s="21"/>
      <c r="CR13" s="21"/>
      <c r="CS13" s="21"/>
      <c r="CT13" s="21"/>
      <c r="CU13" s="21"/>
    </row>
    <row r="14" spans="1:99" x14ac:dyDescent="0.45">
      <c r="A14" s="64">
        <v>2019</v>
      </c>
      <c r="B14" s="65"/>
      <c r="C14" s="65"/>
      <c r="D14" s="65"/>
      <c r="E14" s="65"/>
      <c r="F14" s="65"/>
      <c r="G14" s="65"/>
      <c r="H14" s="65"/>
      <c r="I14" s="65"/>
      <c r="J14" s="65"/>
      <c r="K14" s="65">
        <v>50601.4</v>
      </c>
      <c r="L14" s="65">
        <v>50601.4</v>
      </c>
      <c r="M14" s="65">
        <v>50601.4</v>
      </c>
      <c r="N14" s="65">
        <v>50601.4</v>
      </c>
      <c r="O14" s="65">
        <v>50601.4</v>
      </c>
      <c r="P14" s="65">
        <v>50601.4</v>
      </c>
      <c r="Q14" s="65">
        <v>50601.4</v>
      </c>
      <c r="R14" s="65">
        <v>50601.4</v>
      </c>
      <c r="S14" s="65">
        <v>50601.4</v>
      </c>
      <c r="T14" s="65">
        <v>50601.4</v>
      </c>
      <c r="U14" s="65">
        <v>10000</v>
      </c>
      <c r="V14" s="65">
        <v>10000</v>
      </c>
      <c r="W14" s="65">
        <v>10000</v>
      </c>
      <c r="X14" s="65">
        <v>10000</v>
      </c>
      <c r="Y14" s="65">
        <v>10000</v>
      </c>
      <c r="Z14" s="65">
        <v>10000</v>
      </c>
      <c r="AA14" s="65">
        <v>10000</v>
      </c>
      <c r="AB14" s="65">
        <v>10000</v>
      </c>
      <c r="AC14" s="65">
        <v>10000</v>
      </c>
      <c r="AD14" s="65">
        <v>10000</v>
      </c>
      <c r="AE14" s="65">
        <v>10000</v>
      </c>
      <c r="AF14" s="65">
        <v>10000</v>
      </c>
      <c r="AG14" s="65">
        <v>10000</v>
      </c>
      <c r="AH14" s="65">
        <v>10000</v>
      </c>
      <c r="AI14" s="65">
        <v>10000</v>
      </c>
      <c r="AJ14" s="65">
        <v>10000</v>
      </c>
      <c r="AK14" s="65">
        <v>10000</v>
      </c>
      <c r="AL14" s="65">
        <v>10000</v>
      </c>
      <c r="AM14" s="65">
        <v>10000</v>
      </c>
      <c r="AN14" s="65">
        <v>10000</v>
      </c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3"/>
      <c r="CH14" s="63"/>
      <c r="CI14" s="63"/>
      <c r="CJ14" s="63"/>
      <c r="CK14" s="63"/>
      <c r="CL14" s="63"/>
      <c r="CM14" s="63"/>
      <c r="CN14" s="21"/>
      <c r="CO14" s="21"/>
      <c r="CP14" s="21"/>
      <c r="CQ14" s="21"/>
      <c r="CR14" s="21"/>
      <c r="CS14" s="21"/>
      <c r="CT14" s="21"/>
      <c r="CU14" s="21"/>
    </row>
    <row r="15" spans="1:99" x14ac:dyDescent="0.45">
      <c r="A15" s="66" t="s">
        <v>58</v>
      </c>
      <c r="B15" s="53"/>
      <c r="C15" s="53"/>
      <c r="D15" s="53"/>
      <c r="E15" s="53"/>
      <c r="F15" s="53"/>
      <c r="G15" s="53"/>
      <c r="H15" s="53"/>
      <c r="I15" s="53"/>
      <c r="J15" s="53"/>
      <c r="K15" s="53">
        <v>10000</v>
      </c>
      <c r="L15" s="53">
        <v>10000</v>
      </c>
      <c r="M15" s="53">
        <v>10000</v>
      </c>
      <c r="N15" s="53">
        <v>10000</v>
      </c>
      <c r="O15" s="53">
        <v>10000</v>
      </c>
      <c r="P15" s="53">
        <v>10000</v>
      </c>
      <c r="Q15" s="53">
        <v>10000</v>
      </c>
      <c r="R15" s="53">
        <v>10000</v>
      </c>
      <c r="S15" s="53">
        <v>10000</v>
      </c>
      <c r="T15" s="53">
        <v>10000</v>
      </c>
      <c r="U15" s="53">
        <v>10000</v>
      </c>
      <c r="V15" s="53">
        <v>10000</v>
      </c>
      <c r="W15" s="53">
        <v>10000</v>
      </c>
      <c r="X15" s="53">
        <v>10000</v>
      </c>
      <c r="Y15" s="53">
        <v>10000</v>
      </c>
      <c r="Z15" s="53">
        <v>10000</v>
      </c>
      <c r="AA15" s="53">
        <v>10000</v>
      </c>
      <c r="AB15" s="53">
        <v>10000</v>
      </c>
      <c r="AC15" s="53">
        <v>10000</v>
      </c>
      <c r="AD15" s="53">
        <v>10000</v>
      </c>
      <c r="AE15" s="53">
        <v>10000</v>
      </c>
      <c r="AF15" s="53">
        <v>10000</v>
      </c>
      <c r="AG15" s="53">
        <v>10000</v>
      </c>
      <c r="AH15" s="53">
        <v>10000</v>
      </c>
      <c r="AI15" s="53">
        <v>10000</v>
      </c>
      <c r="AJ15" s="53">
        <v>10000</v>
      </c>
      <c r="AK15" s="53">
        <v>10000</v>
      </c>
      <c r="AL15" s="53">
        <v>10000</v>
      </c>
      <c r="AM15" s="53">
        <v>10000</v>
      </c>
      <c r="AN15" s="53">
        <v>10000</v>
      </c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67"/>
      <c r="CH15" s="67"/>
      <c r="CI15" s="67"/>
      <c r="CJ15" s="67"/>
      <c r="CK15" s="67"/>
      <c r="CL15" s="67"/>
      <c r="CM15" s="67"/>
      <c r="CN15" s="21"/>
      <c r="CO15" s="21"/>
      <c r="CP15" s="21"/>
      <c r="CQ15" s="21"/>
      <c r="CR15" s="21"/>
      <c r="CS15" s="21"/>
      <c r="CT15" s="21"/>
      <c r="CU15" s="21"/>
    </row>
    <row r="16" spans="1:99" x14ac:dyDescent="0.45">
      <c r="A16" s="66" t="s">
        <v>57</v>
      </c>
      <c r="B16" s="53"/>
      <c r="C16" s="53"/>
      <c r="D16" s="53"/>
      <c r="E16" s="53"/>
      <c r="F16" s="53"/>
      <c r="G16" s="53"/>
      <c r="H16" s="53"/>
      <c r="I16" s="53"/>
      <c r="J16" s="53"/>
      <c r="K16" s="53">
        <v>40601.4</v>
      </c>
      <c r="L16" s="53">
        <v>40601.4</v>
      </c>
      <c r="M16" s="53">
        <v>40601.4</v>
      </c>
      <c r="N16" s="53">
        <v>40601.4</v>
      </c>
      <c r="O16" s="53">
        <v>40601.4</v>
      </c>
      <c r="P16" s="53">
        <v>40601.4</v>
      </c>
      <c r="Q16" s="53">
        <v>40601.4</v>
      </c>
      <c r="R16" s="53">
        <v>40601.4</v>
      </c>
      <c r="S16" s="53">
        <v>40601.4</v>
      </c>
      <c r="T16" s="53">
        <v>40601.4</v>
      </c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67"/>
      <c r="CH16" s="67"/>
      <c r="CI16" s="67"/>
      <c r="CJ16" s="67"/>
      <c r="CK16" s="67"/>
      <c r="CL16" s="67"/>
      <c r="CM16" s="67"/>
      <c r="CN16" s="21"/>
      <c r="CO16" s="21"/>
      <c r="CP16" s="21"/>
      <c r="CQ16" s="21"/>
      <c r="CR16" s="21"/>
      <c r="CS16" s="21"/>
      <c r="CT16" s="21"/>
      <c r="CU16" s="21"/>
    </row>
    <row r="17" spans="1:99" x14ac:dyDescent="0.45">
      <c r="A17" s="68" t="s">
        <v>59</v>
      </c>
      <c r="B17" s="69"/>
      <c r="C17" s="69">
        <v>317.08</v>
      </c>
      <c r="D17" s="69">
        <v>317.08</v>
      </c>
      <c r="E17" s="69">
        <v>317.08</v>
      </c>
      <c r="F17" s="69">
        <v>317.08</v>
      </c>
      <c r="G17" s="69">
        <v>607.28</v>
      </c>
      <c r="H17" s="69">
        <v>1779.8533333333332</v>
      </c>
      <c r="I17" s="69">
        <v>7161.3533333333335</v>
      </c>
      <c r="J17" s="69">
        <v>26774.926666666666</v>
      </c>
      <c r="K17" s="69">
        <v>77376.32666666666</v>
      </c>
      <c r="L17" s="69">
        <v>77376.32666666666</v>
      </c>
      <c r="M17" s="69">
        <v>77376.32666666666</v>
      </c>
      <c r="N17" s="69">
        <v>77376.32666666666</v>
      </c>
      <c r="O17" s="69">
        <v>77376.32666666666</v>
      </c>
      <c r="P17" s="69">
        <v>77376.32666666666</v>
      </c>
      <c r="Q17" s="69">
        <v>77376.32666666666</v>
      </c>
      <c r="R17" s="69">
        <v>77376.32666666666</v>
      </c>
      <c r="S17" s="69">
        <v>71994.82666666666</v>
      </c>
      <c r="T17" s="69">
        <v>53144.826666666668</v>
      </c>
      <c r="U17" s="69">
        <v>12543.426666666666</v>
      </c>
      <c r="V17" s="69">
        <v>12543.426666666666</v>
      </c>
      <c r="W17" s="69">
        <v>12543.426666666666</v>
      </c>
      <c r="X17" s="69">
        <v>12543.426666666666</v>
      </c>
      <c r="Y17" s="69">
        <v>12543.426666666666</v>
      </c>
      <c r="Z17" s="69">
        <v>12543.426666666666</v>
      </c>
      <c r="AA17" s="69">
        <v>12543.426666666666</v>
      </c>
      <c r="AB17" s="69">
        <v>12543.426666666666</v>
      </c>
      <c r="AC17" s="69">
        <v>12543.426666666666</v>
      </c>
      <c r="AD17" s="69">
        <v>12543.426666666666</v>
      </c>
      <c r="AE17" s="69">
        <v>12543.426666666666</v>
      </c>
      <c r="AF17" s="69">
        <v>12543.426666666666</v>
      </c>
      <c r="AG17" s="69">
        <v>12543.426666666666</v>
      </c>
      <c r="AH17" s="69">
        <v>12543.426666666666</v>
      </c>
      <c r="AI17" s="69">
        <v>12543.426666666666</v>
      </c>
      <c r="AJ17" s="69">
        <v>12543.426666666666</v>
      </c>
      <c r="AK17" s="69">
        <v>12543.426666666666</v>
      </c>
      <c r="AL17" s="69">
        <v>12543.426666666666</v>
      </c>
      <c r="AM17" s="69">
        <v>12543.426666666666</v>
      </c>
      <c r="AN17" s="69">
        <v>12543.426666666666</v>
      </c>
      <c r="AO17" s="69">
        <v>2543.4266666666667</v>
      </c>
      <c r="AP17" s="69">
        <v>2543.4266666666667</v>
      </c>
      <c r="AQ17" s="69">
        <v>2543.4266666666667</v>
      </c>
      <c r="AR17" s="69">
        <v>2543.4266666666667</v>
      </c>
      <c r="AS17" s="69">
        <v>2543.4266666666667</v>
      </c>
      <c r="AT17" s="69">
        <v>2543.4266666666667</v>
      </c>
      <c r="AU17" s="69">
        <v>2543.4266666666667</v>
      </c>
      <c r="AV17" s="69">
        <v>2543.4266666666667</v>
      </c>
      <c r="AW17" s="69">
        <v>2543.4266666666667</v>
      </c>
      <c r="AX17" s="69">
        <v>2543.4266666666667</v>
      </c>
      <c r="AY17" s="69">
        <v>2543.4266666666667</v>
      </c>
      <c r="AZ17" s="69">
        <v>2543.4266666666667</v>
      </c>
      <c r="BA17" s="69">
        <v>2543.4266666666667</v>
      </c>
      <c r="BB17" s="69">
        <v>2543.4266666666667</v>
      </c>
      <c r="BC17" s="69">
        <v>2543.4266666666667</v>
      </c>
      <c r="BD17" s="69">
        <v>2543.4266666666667</v>
      </c>
      <c r="BE17" s="69">
        <v>2543.4266666666667</v>
      </c>
      <c r="BF17" s="69">
        <v>2543.4266666666667</v>
      </c>
      <c r="BG17" s="69">
        <v>2543.4266666666667</v>
      </c>
      <c r="BH17" s="69">
        <v>2543.4266666666667</v>
      </c>
      <c r="BI17" s="69">
        <v>2543.4266666666667</v>
      </c>
      <c r="BJ17" s="69">
        <v>2543.4266666666667</v>
      </c>
      <c r="BK17" s="69">
        <v>2543.4266666666667</v>
      </c>
      <c r="BL17" s="69">
        <v>2543.4266666666667</v>
      </c>
      <c r="BM17" s="69">
        <v>2543.4266666666667</v>
      </c>
      <c r="BN17" s="69">
        <v>2543.4266666666667</v>
      </c>
      <c r="BO17" s="69">
        <v>2543.4266666666667</v>
      </c>
      <c r="BP17" s="69">
        <v>2543.4266666666667</v>
      </c>
      <c r="BQ17" s="69">
        <v>2543.4266666666667</v>
      </c>
      <c r="BR17" s="69">
        <v>2543.4266666666667</v>
      </c>
      <c r="BS17" s="69">
        <v>2543.4266666666667</v>
      </c>
      <c r="BT17" s="69">
        <v>2543.4266666666667</v>
      </c>
      <c r="BU17" s="69">
        <v>2543.4266666666667</v>
      </c>
      <c r="BV17" s="69">
        <v>2543.4266666666667</v>
      </c>
      <c r="BW17" s="69">
        <v>2543.4266666666667</v>
      </c>
      <c r="BX17" s="69">
        <v>2543.4266666666667</v>
      </c>
      <c r="BY17" s="69">
        <v>2543.4266666666667</v>
      </c>
      <c r="BZ17" s="69">
        <v>2226.3466666666668</v>
      </c>
      <c r="CA17" s="69">
        <v>2226.3466666666668</v>
      </c>
      <c r="CB17" s="69">
        <v>2226.3466666666668</v>
      </c>
      <c r="CC17" s="69">
        <v>2226.3466666666668</v>
      </c>
      <c r="CD17" s="69">
        <v>1936.1466666666665</v>
      </c>
      <c r="CE17" s="69">
        <v>763.57333333333338</v>
      </c>
      <c r="CF17" s="69">
        <v>763.57333333333338</v>
      </c>
      <c r="CG17" s="63"/>
      <c r="CH17" s="63"/>
      <c r="CI17" s="63"/>
      <c r="CJ17" s="63"/>
      <c r="CK17" s="63"/>
      <c r="CL17" s="63"/>
      <c r="CM17" s="63"/>
      <c r="CN17" s="21"/>
      <c r="CO17" s="21"/>
      <c r="CP17" s="21"/>
      <c r="CQ17" s="21"/>
      <c r="CR17" s="21"/>
      <c r="CS17" s="21"/>
      <c r="CT17" s="21"/>
      <c r="CU17" s="21"/>
    </row>
    <row r="18" spans="1:99" x14ac:dyDescent="0.45"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</row>
    <row r="19" spans="1:99" x14ac:dyDescent="0.45"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</row>
    <row r="20" spans="1:99" x14ac:dyDescent="0.45"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</row>
    <row r="21" spans="1:99" x14ac:dyDescent="0.45"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</row>
    <row r="22" spans="1:99" x14ac:dyDescent="0.45"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</row>
  </sheetData>
  <sheetProtection algorithmName="SHA-512" hashValue="xnsZAAr2CWw/9bAr30iiTb2MKCYrE2lpZe23O591TYI9ESOTjHiDEvZ7qRQU4YCe0T8Gnb4IMYpmZl1Gyh2ZXQ==" saltValue="4dJpaQqibD83SoKz/w9+F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21"/>
  <sheetViews>
    <sheetView showGridLines="0" zoomScale="90" zoomScaleNormal="90" workbookViewId="0">
      <selection activeCell="K17" sqref="K17"/>
    </sheetView>
  </sheetViews>
  <sheetFormatPr defaultColWidth="9.1328125" defaultRowHeight="14.25" x14ac:dyDescent="0.45"/>
  <cols>
    <col min="1" max="1" width="71.265625" style="18" bestFit="1" customWidth="1"/>
    <col min="2" max="7" width="5.59765625" style="18" bestFit="1" customWidth="1"/>
    <col min="8" max="9" width="7" style="18" bestFit="1" customWidth="1"/>
    <col min="10" max="40" width="8.1328125" style="18" bestFit="1" customWidth="1"/>
    <col min="41" max="82" width="7" style="18" bestFit="1" customWidth="1"/>
    <col min="83" max="84" width="5.59765625" style="18" bestFit="1" customWidth="1"/>
    <col min="85" max="91" width="11.86328125" style="18" bestFit="1" customWidth="1"/>
    <col min="92" max="16384" width="9.1328125" style="18"/>
  </cols>
  <sheetData>
    <row r="1" spans="1:165" x14ac:dyDescent="0.45">
      <c r="A1" s="59"/>
      <c r="B1" s="59">
        <v>2010</v>
      </c>
      <c r="C1" s="59">
        <v>2011</v>
      </c>
      <c r="D1" s="59">
        <v>2012</v>
      </c>
      <c r="E1" s="59">
        <v>2013</v>
      </c>
      <c r="F1" s="59">
        <v>2014</v>
      </c>
      <c r="G1" s="59">
        <v>2015</v>
      </c>
      <c r="H1" s="59">
        <v>2016</v>
      </c>
      <c r="I1" s="59">
        <v>2017</v>
      </c>
      <c r="J1" s="59">
        <v>2018</v>
      </c>
      <c r="K1" s="59">
        <v>2019</v>
      </c>
      <c r="L1" s="59">
        <v>2020</v>
      </c>
      <c r="M1" s="59">
        <v>2021</v>
      </c>
      <c r="N1" s="59">
        <v>2022</v>
      </c>
      <c r="O1" s="59">
        <v>2023</v>
      </c>
      <c r="P1" s="59">
        <v>2024</v>
      </c>
      <c r="Q1" s="59">
        <v>2025</v>
      </c>
      <c r="R1" s="59">
        <v>2026</v>
      </c>
      <c r="S1" s="59">
        <v>2027</v>
      </c>
      <c r="T1" s="59">
        <v>2028</v>
      </c>
      <c r="U1" s="59">
        <v>2029</v>
      </c>
      <c r="V1" s="59">
        <v>2030</v>
      </c>
      <c r="W1" s="59">
        <v>2031</v>
      </c>
      <c r="X1" s="59">
        <v>2032</v>
      </c>
      <c r="Y1" s="59">
        <v>2033</v>
      </c>
      <c r="Z1" s="59">
        <v>2034</v>
      </c>
      <c r="AA1" s="59">
        <v>2035</v>
      </c>
      <c r="AB1" s="59">
        <v>2036</v>
      </c>
      <c r="AC1" s="59">
        <v>2037</v>
      </c>
      <c r="AD1" s="59">
        <v>2038</v>
      </c>
      <c r="AE1" s="59">
        <v>2039</v>
      </c>
      <c r="AF1" s="59">
        <v>2040</v>
      </c>
      <c r="AG1" s="59">
        <v>2041</v>
      </c>
      <c r="AH1" s="59">
        <v>2042</v>
      </c>
      <c r="AI1" s="59">
        <v>2043</v>
      </c>
      <c r="AJ1" s="59">
        <v>2044</v>
      </c>
      <c r="AK1" s="59">
        <v>2045</v>
      </c>
      <c r="AL1" s="59">
        <v>2046</v>
      </c>
      <c r="AM1" s="59">
        <v>2047</v>
      </c>
      <c r="AN1" s="59">
        <v>2048</v>
      </c>
      <c r="AO1" s="59">
        <v>2049</v>
      </c>
      <c r="AP1" s="59">
        <v>2050</v>
      </c>
      <c r="AQ1" s="59">
        <v>2051</v>
      </c>
      <c r="AR1" s="59">
        <v>2052</v>
      </c>
      <c r="AS1" s="59">
        <v>2053</v>
      </c>
      <c r="AT1" s="59">
        <v>2054</v>
      </c>
      <c r="AU1" s="59">
        <v>2055</v>
      </c>
      <c r="AV1" s="59">
        <v>2056</v>
      </c>
      <c r="AW1" s="59">
        <v>2057</v>
      </c>
      <c r="AX1" s="59">
        <v>2058</v>
      </c>
      <c r="AY1" s="59">
        <v>2059</v>
      </c>
      <c r="AZ1" s="59">
        <v>2060</v>
      </c>
      <c r="BA1" s="59">
        <v>2061</v>
      </c>
      <c r="BB1" s="59">
        <v>2062</v>
      </c>
      <c r="BC1" s="59">
        <v>2063</v>
      </c>
      <c r="BD1" s="59">
        <v>2064</v>
      </c>
      <c r="BE1" s="59">
        <v>2065</v>
      </c>
      <c r="BF1" s="59">
        <v>2066</v>
      </c>
      <c r="BG1" s="59">
        <v>2067</v>
      </c>
      <c r="BH1" s="59">
        <v>2068</v>
      </c>
      <c r="BI1" s="59">
        <v>2069</v>
      </c>
      <c r="BJ1" s="59">
        <v>2070</v>
      </c>
      <c r="BK1" s="59">
        <v>2071</v>
      </c>
      <c r="BL1" s="59">
        <v>2072</v>
      </c>
      <c r="BM1" s="59">
        <v>2073</v>
      </c>
      <c r="BN1" s="59">
        <v>2074</v>
      </c>
      <c r="BO1" s="59">
        <v>2075</v>
      </c>
      <c r="BP1" s="59">
        <v>2076</v>
      </c>
      <c r="BQ1" s="59">
        <v>2077</v>
      </c>
      <c r="BR1" s="59">
        <v>2078</v>
      </c>
      <c r="BS1" s="59">
        <v>2079</v>
      </c>
      <c r="BT1" s="59">
        <v>2080</v>
      </c>
      <c r="BU1" s="59">
        <v>2081</v>
      </c>
      <c r="BV1" s="59">
        <v>2082</v>
      </c>
      <c r="BW1" s="59">
        <v>2083</v>
      </c>
      <c r="BX1" s="59">
        <v>2084</v>
      </c>
      <c r="BY1" s="59">
        <v>2085</v>
      </c>
      <c r="BZ1" s="59">
        <v>2086</v>
      </c>
      <c r="CA1" s="59">
        <v>2087</v>
      </c>
      <c r="CB1" s="59">
        <v>2088</v>
      </c>
      <c r="CC1" s="59">
        <v>2089</v>
      </c>
      <c r="CD1" s="59">
        <v>2090</v>
      </c>
      <c r="CE1" s="59">
        <v>2091</v>
      </c>
      <c r="CF1" s="59">
        <v>2092</v>
      </c>
      <c r="CG1" s="60"/>
      <c r="CH1" s="60"/>
      <c r="CI1" s="60"/>
      <c r="CJ1" s="60"/>
      <c r="CK1" s="60"/>
      <c r="CL1" s="60"/>
      <c r="CM1" s="60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</row>
    <row r="2" spans="1:165" x14ac:dyDescent="0.45">
      <c r="A2" s="61"/>
      <c r="B2" s="62">
        <v>0</v>
      </c>
      <c r="C2" s="62">
        <v>342.72346093815634</v>
      </c>
      <c r="D2" s="62">
        <v>342.72346093815634</v>
      </c>
      <c r="E2" s="62">
        <v>342.72346093815634</v>
      </c>
      <c r="F2" s="62">
        <v>342.72346093815634</v>
      </c>
      <c r="G2" s="62">
        <v>635.49223588615632</v>
      </c>
      <c r="H2" s="62">
        <v>1822.9572505528229</v>
      </c>
      <c r="I2" s="62">
        <v>7204.4572505528231</v>
      </c>
      <c r="J2" s="62">
        <v>26480.696398791977</v>
      </c>
      <c r="K2" s="62">
        <v>75385.314012230534</v>
      </c>
      <c r="L2" s="62">
        <v>75385.314012230534</v>
      </c>
      <c r="M2" s="62">
        <v>75385.314012230534</v>
      </c>
      <c r="N2" s="62">
        <v>75385.314012230534</v>
      </c>
      <c r="O2" s="62">
        <v>75385.314012230534</v>
      </c>
      <c r="P2" s="62">
        <v>75385.314012230534</v>
      </c>
      <c r="Q2" s="62">
        <v>75385.314012230534</v>
      </c>
      <c r="R2" s="62">
        <v>75385.314012230534</v>
      </c>
      <c r="S2" s="62">
        <v>70003.814012230534</v>
      </c>
      <c r="T2" s="62">
        <v>51478.015486432007</v>
      </c>
      <c r="U2" s="62">
        <v>12238.074663247977</v>
      </c>
      <c r="V2" s="62">
        <v>12238.074663247977</v>
      </c>
      <c r="W2" s="62">
        <v>12238.074663247977</v>
      </c>
      <c r="X2" s="62">
        <v>12238.074663247977</v>
      </c>
      <c r="Y2" s="62">
        <v>12238.074663247977</v>
      </c>
      <c r="Z2" s="62">
        <v>12238.074663247977</v>
      </c>
      <c r="AA2" s="62">
        <v>12238.074663247977</v>
      </c>
      <c r="AB2" s="62">
        <v>12238.074663247977</v>
      </c>
      <c r="AC2" s="62">
        <v>12238.074663247977</v>
      </c>
      <c r="AD2" s="62">
        <v>12238.074663247977</v>
      </c>
      <c r="AE2" s="62">
        <v>12238.074663247977</v>
      </c>
      <c r="AF2" s="62">
        <v>12238.074663247977</v>
      </c>
      <c r="AG2" s="62">
        <v>12238.074663247977</v>
      </c>
      <c r="AH2" s="62">
        <v>12238.074663247977</v>
      </c>
      <c r="AI2" s="62">
        <v>12238.074663247977</v>
      </c>
      <c r="AJ2" s="62">
        <v>12238.074663247977</v>
      </c>
      <c r="AK2" s="62">
        <v>12238.074663247977</v>
      </c>
      <c r="AL2" s="62">
        <v>12238.074663247977</v>
      </c>
      <c r="AM2" s="62">
        <v>12238.074663247977</v>
      </c>
      <c r="AN2" s="62">
        <v>12238.074663247977</v>
      </c>
      <c r="AO2" s="62">
        <v>2573.3978729934456</v>
      </c>
      <c r="AP2" s="62">
        <v>2573.3978729934456</v>
      </c>
      <c r="AQ2" s="62">
        <v>2573.3978729934456</v>
      </c>
      <c r="AR2" s="62">
        <v>2573.3978729934456</v>
      </c>
      <c r="AS2" s="62">
        <v>2573.3978729934456</v>
      </c>
      <c r="AT2" s="62">
        <v>2573.3978729934456</v>
      </c>
      <c r="AU2" s="62">
        <v>2573.3978729934456</v>
      </c>
      <c r="AV2" s="62">
        <v>2573.3978729934456</v>
      </c>
      <c r="AW2" s="62">
        <v>2573.3978729934456</v>
      </c>
      <c r="AX2" s="62">
        <v>2573.3978729934456</v>
      </c>
      <c r="AY2" s="62">
        <v>2573.3978729934456</v>
      </c>
      <c r="AZ2" s="62">
        <v>2573.3978729934456</v>
      </c>
      <c r="BA2" s="62">
        <v>2573.3978729934456</v>
      </c>
      <c r="BB2" s="62">
        <v>2573.3978729934456</v>
      </c>
      <c r="BC2" s="62">
        <v>2573.3978729934456</v>
      </c>
      <c r="BD2" s="62">
        <v>2573.3978729934456</v>
      </c>
      <c r="BE2" s="62">
        <v>2573.3978729934456</v>
      </c>
      <c r="BF2" s="62">
        <v>2573.3978729934456</v>
      </c>
      <c r="BG2" s="62">
        <v>2573.3978729934456</v>
      </c>
      <c r="BH2" s="62">
        <v>2573.3978729934456</v>
      </c>
      <c r="BI2" s="62">
        <v>2573.3978729934456</v>
      </c>
      <c r="BJ2" s="62">
        <v>2573.3978729934456</v>
      </c>
      <c r="BK2" s="62">
        <v>2573.3978729934456</v>
      </c>
      <c r="BL2" s="62">
        <v>2573.3978729934456</v>
      </c>
      <c r="BM2" s="62">
        <v>2573.3978729934456</v>
      </c>
      <c r="BN2" s="62">
        <v>2573.3978729934456</v>
      </c>
      <c r="BO2" s="62">
        <v>2573.3978729934456</v>
      </c>
      <c r="BP2" s="62">
        <v>2573.3978729934456</v>
      </c>
      <c r="BQ2" s="62">
        <v>2573.3978729934456</v>
      </c>
      <c r="BR2" s="62">
        <v>2573.3978729934456</v>
      </c>
      <c r="BS2" s="62">
        <v>2573.3978729934456</v>
      </c>
      <c r="BT2" s="62">
        <v>2573.3978729934456</v>
      </c>
      <c r="BU2" s="62">
        <v>2573.3978729934456</v>
      </c>
      <c r="BV2" s="62">
        <v>2573.3978729934456</v>
      </c>
      <c r="BW2" s="62">
        <v>2573.3978729934456</v>
      </c>
      <c r="BX2" s="62">
        <v>2573.3978729934456</v>
      </c>
      <c r="BY2" s="62">
        <v>2573.3978729934456</v>
      </c>
      <c r="BZ2" s="62">
        <v>2230.6744120552894</v>
      </c>
      <c r="CA2" s="62">
        <v>2230.6744120552894</v>
      </c>
      <c r="CB2" s="62">
        <v>2230.6744120552894</v>
      </c>
      <c r="CC2" s="62">
        <v>2230.6744120552894</v>
      </c>
      <c r="CD2" s="62">
        <v>1937.9056371072893</v>
      </c>
      <c r="CE2" s="62">
        <v>750.44062244062263</v>
      </c>
      <c r="CF2" s="62">
        <v>750.44062244062263</v>
      </c>
      <c r="CG2" s="63"/>
      <c r="CH2" s="63"/>
      <c r="CI2" s="63"/>
      <c r="CJ2" s="63"/>
      <c r="CK2" s="63"/>
      <c r="CL2" s="63"/>
      <c r="CM2" s="63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</row>
    <row r="3" spans="1:165" x14ac:dyDescent="0.45">
      <c r="A3" s="64">
        <v>2011</v>
      </c>
      <c r="B3" s="65">
        <v>0</v>
      </c>
      <c r="C3" s="65">
        <v>342.72346093815634</v>
      </c>
      <c r="D3" s="65">
        <v>342.72346093815634</v>
      </c>
      <c r="E3" s="65">
        <v>342.72346093815634</v>
      </c>
      <c r="F3" s="65">
        <v>342.72346093815634</v>
      </c>
      <c r="G3" s="65">
        <v>342.72346093815634</v>
      </c>
      <c r="H3" s="65">
        <v>342.72346093815634</v>
      </c>
      <c r="I3" s="65">
        <v>342.72346093815634</v>
      </c>
      <c r="J3" s="65">
        <v>342.72346093815634</v>
      </c>
      <c r="K3" s="65">
        <v>342.72346093815634</v>
      </c>
      <c r="L3" s="65">
        <v>342.72346093815634</v>
      </c>
      <c r="M3" s="65">
        <v>342.72346093815634</v>
      </c>
      <c r="N3" s="65">
        <v>342.72346093815634</v>
      </c>
      <c r="O3" s="65">
        <v>342.72346093815634</v>
      </c>
      <c r="P3" s="65">
        <v>342.72346093815634</v>
      </c>
      <c r="Q3" s="65">
        <v>342.72346093815634</v>
      </c>
      <c r="R3" s="65">
        <v>342.72346093815634</v>
      </c>
      <c r="S3" s="65">
        <v>342.72346093815634</v>
      </c>
      <c r="T3" s="65">
        <v>342.72346093815634</v>
      </c>
      <c r="U3" s="65">
        <v>342.72346093815634</v>
      </c>
      <c r="V3" s="65">
        <v>342.72346093815634</v>
      </c>
      <c r="W3" s="65">
        <v>342.72346093815634</v>
      </c>
      <c r="X3" s="65">
        <v>342.72346093815634</v>
      </c>
      <c r="Y3" s="65">
        <v>342.72346093815634</v>
      </c>
      <c r="Z3" s="65">
        <v>342.72346093815634</v>
      </c>
      <c r="AA3" s="65">
        <v>342.72346093815634</v>
      </c>
      <c r="AB3" s="65">
        <v>342.72346093815634</v>
      </c>
      <c r="AC3" s="65">
        <v>342.72346093815634</v>
      </c>
      <c r="AD3" s="65">
        <v>342.72346093815634</v>
      </c>
      <c r="AE3" s="65">
        <v>342.72346093815634</v>
      </c>
      <c r="AF3" s="65">
        <v>342.72346093815634</v>
      </c>
      <c r="AG3" s="65">
        <v>342.72346093815634</v>
      </c>
      <c r="AH3" s="65">
        <v>342.72346093815634</v>
      </c>
      <c r="AI3" s="65">
        <v>342.72346093815634</v>
      </c>
      <c r="AJ3" s="65">
        <v>342.72346093815634</v>
      </c>
      <c r="AK3" s="65">
        <v>342.72346093815634</v>
      </c>
      <c r="AL3" s="65">
        <v>342.72346093815634</v>
      </c>
      <c r="AM3" s="65">
        <v>342.72346093815634</v>
      </c>
      <c r="AN3" s="65">
        <v>342.72346093815634</v>
      </c>
      <c r="AO3" s="65">
        <v>342.72346093815634</v>
      </c>
      <c r="AP3" s="65">
        <v>342.72346093815634</v>
      </c>
      <c r="AQ3" s="65">
        <v>342.72346093815634</v>
      </c>
      <c r="AR3" s="65">
        <v>342.72346093815634</v>
      </c>
      <c r="AS3" s="65">
        <v>342.72346093815634</v>
      </c>
      <c r="AT3" s="65">
        <v>342.72346093815634</v>
      </c>
      <c r="AU3" s="65">
        <v>342.72346093815634</v>
      </c>
      <c r="AV3" s="65">
        <v>342.72346093815634</v>
      </c>
      <c r="AW3" s="65">
        <v>342.72346093815634</v>
      </c>
      <c r="AX3" s="65">
        <v>342.72346093815634</v>
      </c>
      <c r="AY3" s="65">
        <v>342.72346093815634</v>
      </c>
      <c r="AZ3" s="65">
        <v>342.72346093815634</v>
      </c>
      <c r="BA3" s="65">
        <v>342.72346093815634</v>
      </c>
      <c r="BB3" s="65">
        <v>342.72346093815634</v>
      </c>
      <c r="BC3" s="65">
        <v>342.72346093815634</v>
      </c>
      <c r="BD3" s="65">
        <v>342.72346093815634</v>
      </c>
      <c r="BE3" s="65">
        <v>342.72346093815634</v>
      </c>
      <c r="BF3" s="65">
        <v>342.72346093815634</v>
      </c>
      <c r="BG3" s="65">
        <v>342.72346093815634</v>
      </c>
      <c r="BH3" s="65">
        <v>342.72346093815634</v>
      </c>
      <c r="BI3" s="65">
        <v>342.72346093815634</v>
      </c>
      <c r="BJ3" s="65">
        <v>342.72346093815634</v>
      </c>
      <c r="BK3" s="65">
        <v>342.72346093815634</v>
      </c>
      <c r="BL3" s="65">
        <v>342.72346093815634</v>
      </c>
      <c r="BM3" s="65">
        <v>342.72346093815634</v>
      </c>
      <c r="BN3" s="65">
        <v>342.72346093815634</v>
      </c>
      <c r="BO3" s="65">
        <v>342.72346093815634</v>
      </c>
      <c r="BP3" s="65">
        <v>342.72346093815634</v>
      </c>
      <c r="BQ3" s="65">
        <v>342.72346093815634</v>
      </c>
      <c r="BR3" s="65">
        <v>342.72346093815634</v>
      </c>
      <c r="BS3" s="65">
        <v>342.72346093815634</v>
      </c>
      <c r="BT3" s="65">
        <v>342.72346093815634</v>
      </c>
      <c r="BU3" s="65">
        <v>342.72346093815634</v>
      </c>
      <c r="BV3" s="65">
        <v>342.72346093815634</v>
      </c>
      <c r="BW3" s="65">
        <v>342.72346093815634</v>
      </c>
      <c r="BX3" s="65">
        <v>342.72346093815634</v>
      </c>
      <c r="BY3" s="65">
        <v>342.72346093815634</v>
      </c>
      <c r="BZ3" s="65">
        <v>0</v>
      </c>
      <c r="CA3" s="65">
        <v>0</v>
      </c>
      <c r="CB3" s="65">
        <v>0</v>
      </c>
      <c r="CC3" s="65">
        <v>0</v>
      </c>
      <c r="CD3" s="65">
        <v>0</v>
      </c>
      <c r="CE3" s="65">
        <v>0</v>
      </c>
      <c r="CF3" s="65">
        <v>0</v>
      </c>
      <c r="CG3" s="63"/>
      <c r="CH3" s="63"/>
      <c r="CI3" s="63"/>
      <c r="CJ3" s="63"/>
      <c r="CK3" s="63"/>
      <c r="CL3" s="63"/>
      <c r="CM3" s="63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</row>
    <row r="4" spans="1:165" x14ac:dyDescent="0.45">
      <c r="A4" s="66" t="s">
        <v>55</v>
      </c>
      <c r="B4" s="53">
        <v>0</v>
      </c>
      <c r="C4" s="53">
        <v>342.72346093815634</v>
      </c>
      <c r="D4" s="53">
        <v>342.72346093815634</v>
      </c>
      <c r="E4" s="53">
        <v>342.72346093815634</v>
      </c>
      <c r="F4" s="53">
        <v>342.72346093815634</v>
      </c>
      <c r="G4" s="53">
        <v>342.72346093815634</v>
      </c>
      <c r="H4" s="53">
        <v>342.72346093815634</v>
      </c>
      <c r="I4" s="53">
        <v>342.72346093815634</v>
      </c>
      <c r="J4" s="53">
        <v>342.72346093815634</v>
      </c>
      <c r="K4" s="53">
        <v>342.72346093815634</v>
      </c>
      <c r="L4" s="53">
        <v>342.72346093815634</v>
      </c>
      <c r="M4" s="53">
        <v>342.72346093815634</v>
      </c>
      <c r="N4" s="53">
        <v>342.72346093815634</v>
      </c>
      <c r="O4" s="53">
        <v>342.72346093815634</v>
      </c>
      <c r="P4" s="53">
        <v>342.72346093815634</v>
      </c>
      <c r="Q4" s="53">
        <v>342.72346093815634</v>
      </c>
      <c r="R4" s="53">
        <v>342.72346093815634</v>
      </c>
      <c r="S4" s="53">
        <v>342.72346093815634</v>
      </c>
      <c r="T4" s="53">
        <v>342.72346093815634</v>
      </c>
      <c r="U4" s="53">
        <v>342.72346093815634</v>
      </c>
      <c r="V4" s="53">
        <v>342.72346093815634</v>
      </c>
      <c r="W4" s="53">
        <v>342.72346093815634</v>
      </c>
      <c r="X4" s="53">
        <v>342.72346093815634</v>
      </c>
      <c r="Y4" s="53">
        <v>342.72346093815634</v>
      </c>
      <c r="Z4" s="53">
        <v>342.72346093815634</v>
      </c>
      <c r="AA4" s="53">
        <v>342.72346093815634</v>
      </c>
      <c r="AB4" s="53">
        <v>342.72346093815634</v>
      </c>
      <c r="AC4" s="53">
        <v>342.72346093815634</v>
      </c>
      <c r="AD4" s="53">
        <v>342.72346093815634</v>
      </c>
      <c r="AE4" s="53">
        <v>342.72346093815634</v>
      </c>
      <c r="AF4" s="53">
        <v>342.72346093815634</v>
      </c>
      <c r="AG4" s="53">
        <v>342.72346093815634</v>
      </c>
      <c r="AH4" s="53">
        <v>342.72346093815634</v>
      </c>
      <c r="AI4" s="53">
        <v>342.72346093815634</v>
      </c>
      <c r="AJ4" s="53">
        <v>342.72346093815634</v>
      </c>
      <c r="AK4" s="53">
        <v>342.72346093815634</v>
      </c>
      <c r="AL4" s="53">
        <v>342.72346093815634</v>
      </c>
      <c r="AM4" s="53">
        <v>342.72346093815634</v>
      </c>
      <c r="AN4" s="53">
        <v>342.72346093815634</v>
      </c>
      <c r="AO4" s="53">
        <v>342.72346093815634</v>
      </c>
      <c r="AP4" s="53">
        <v>342.72346093815634</v>
      </c>
      <c r="AQ4" s="53">
        <v>342.72346093815634</v>
      </c>
      <c r="AR4" s="53">
        <v>342.72346093815634</v>
      </c>
      <c r="AS4" s="53">
        <v>342.72346093815634</v>
      </c>
      <c r="AT4" s="53">
        <v>342.72346093815634</v>
      </c>
      <c r="AU4" s="53">
        <v>342.72346093815634</v>
      </c>
      <c r="AV4" s="53">
        <v>342.72346093815634</v>
      </c>
      <c r="AW4" s="53">
        <v>342.72346093815634</v>
      </c>
      <c r="AX4" s="53">
        <v>342.72346093815634</v>
      </c>
      <c r="AY4" s="53">
        <v>342.72346093815634</v>
      </c>
      <c r="AZ4" s="53">
        <v>342.72346093815634</v>
      </c>
      <c r="BA4" s="53">
        <v>342.72346093815634</v>
      </c>
      <c r="BB4" s="53">
        <v>342.72346093815634</v>
      </c>
      <c r="BC4" s="53">
        <v>342.72346093815634</v>
      </c>
      <c r="BD4" s="53">
        <v>342.72346093815634</v>
      </c>
      <c r="BE4" s="53">
        <v>342.72346093815634</v>
      </c>
      <c r="BF4" s="53">
        <v>342.72346093815634</v>
      </c>
      <c r="BG4" s="53">
        <v>342.72346093815634</v>
      </c>
      <c r="BH4" s="53">
        <v>342.72346093815634</v>
      </c>
      <c r="BI4" s="53">
        <v>342.72346093815634</v>
      </c>
      <c r="BJ4" s="53">
        <v>342.72346093815634</v>
      </c>
      <c r="BK4" s="53">
        <v>342.72346093815634</v>
      </c>
      <c r="BL4" s="53">
        <v>342.72346093815634</v>
      </c>
      <c r="BM4" s="53">
        <v>342.72346093815634</v>
      </c>
      <c r="BN4" s="53">
        <v>342.72346093815634</v>
      </c>
      <c r="BO4" s="53">
        <v>342.72346093815634</v>
      </c>
      <c r="BP4" s="53">
        <v>342.72346093815634</v>
      </c>
      <c r="BQ4" s="53">
        <v>342.72346093815634</v>
      </c>
      <c r="BR4" s="53">
        <v>342.72346093815634</v>
      </c>
      <c r="BS4" s="53">
        <v>342.72346093815634</v>
      </c>
      <c r="BT4" s="53">
        <v>342.72346093815634</v>
      </c>
      <c r="BU4" s="53">
        <v>342.72346093815634</v>
      </c>
      <c r="BV4" s="53">
        <v>342.72346093815634</v>
      </c>
      <c r="BW4" s="53">
        <v>342.72346093815634</v>
      </c>
      <c r="BX4" s="53">
        <v>342.72346093815634</v>
      </c>
      <c r="BY4" s="53">
        <v>342.72346093815634</v>
      </c>
      <c r="BZ4" s="53">
        <v>0</v>
      </c>
      <c r="CA4" s="53">
        <v>0</v>
      </c>
      <c r="CB4" s="53">
        <v>0</v>
      </c>
      <c r="CC4" s="53">
        <v>0</v>
      </c>
      <c r="CD4" s="53">
        <v>0</v>
      </c>
      <c r="CE4" s="53">
        <v>0</v>
      </c>
      <c r="CF4" s="53">
        <v>0</v>
      </c>
      <c r="CG4" s="67"/>
      <c r="CH4" s="67"/>
      <c r="CI4" s="67"/>
      <c r="CJ4" s="67"/>
      <c r="CK4" s="67"/>
      <c r="CL4" s="67"/>
      <c r="CM4" s="67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</row>
    <row r="5" spans="1:165" x14ac:dyDescent="0.45">
      <c r="A5" s="64">
        <v>2015</v>
      </c>
      <c r="B5" s="65">
        <v>0</v>
      </c>
      <c r="C5" s="65">
        <v>0</v>
      </c>
      <c r="D5" s="65">
        <v>0</v>
      </c>
      <c r="E5" s="65">
        <v>0</v>
      </c>
      <c r="F5" s="65">
        <v>0</v>
      </c>
      <c r="G5" s="65">
        <v>292.76877494800004</v>
      </c>
      <c r="H5" s="65">
        <v>292.76877494800004</v>
      </c>
      <c r="I5" s="65">
        <v>292.76877494800004</v>
      </c>
      <c r="J5" s="65">
        <v>292.76877494800004</v>
      </c>
      <c r="K5" s="65">
        <v>292.76877494800004</v>
      </c>
      <c r="L5" s="65">
        <v>292.76877494800004</v>
      </c>
      <c r="M5" s="65">
        <v>292.76877494800004</v>
      </c>
      <c r="N5" s="65">
        <v>292.76877494800004</v>
      </c>
      <c r="O5" s="65">
        <v>292.76877494800004</v>
      </c>
      <c r="P5" s="65">
        <v>292.76877494800004</v>
      </c>
      <c r="Q5" s="65">
        <v>292.76877494800004</v>
      </c>
      <c r="R5" s="65">
        <v>292.76877494800004</v>
      </c>
      <c r="S5" s="65">
        <v>292.76877494800004</v>
      </c>
      <c r="T5" s="65">
        <v>292.76877494800004</v>
      </c>
      <c r="U5" s="65">
        <v>292.76877494800004</v>
      </c>
      <c r="V5" s="65">
        <v>292.76877494800004</v>
      </c>
      <c r="W5" s="65">
        <v>292.76877494800004</v>
      </c>
      <c r="X5" s="65">
        <v>292.76877494800004</v>
      </c>
      <c r="Y5" s="65">
        <v>292.76877494800004</v>
      </c>
      <c r="Z5" s="65">
        <v>292.76877494800004</v>
      </c>
      <c r="AA5" s="65">
        <v>292.76877494800004</v>
      </c>
      <c r="AB5" s="65">
        <v>292.76877494800004</v>
      </c>
      <c r="AC5" s="65">
        <v>292.76877494800004</v>
      </c>
      <c r="AD5" s="65">
        <v>292.76877494800004</v>
      </c>
      <c r="AE5" s="65">
        <v>292.76877494800004</v>
      </c>
      <c r="AF5" s="65">
        <v>292.76877494800004</v>
      </c>
      <c r="AG5" s="65">
        <v>292.76877494800004</v>
      </c>
      <c r="AH5" s="65">
        <v>292.76877494800004</v>
      </c>
      <c r="AI5" s="65">
        <v>292.76877494800004</v>
      </c>
      <c r="AJ5" s="65">
        <v>292.76877494800004</v>
      </c>
      <c r="AK5" s="65">
        <v>292.76877494800004</v>
      </c>
      <c r="AL5" s="65">
        <v>292.76877494800004</v>
      </c>
      <c r="AM5" s="65">
        <v>292.76877494800004</v>
      </c>
      <c r="AN5" s="65">
        <v>292.76877494800004</v>
      </c>
      <c r="AO5" s="65">
        <v>292.76877494800004</v>
      </c>
      <c r="AP5" s="65">
        <v>292.76877494800004</v>
      </c>
      <c r="AQ5" s="65">
        <v>292.76877494800004</v>
      </c>
      <c r="AR5" s="65">
        <v>292.76877494800004</v>
      </c>
      <c r="AS5" s="65">
        <v>292.76877494800004</v>
      </c>
      <c r="AT5" s="65">
        <v>292.76877494800004</v>
      </c>
      <c r="AU5" s="65">
        <v>292.76877494800004</v>
      </c>
      <c r="AV5" s="65">
        <v>292.76877494800004</v>
      </c>
      <c r="AW5" s="65">
        <v>292.76877494800004</v>
      </c>
      <c r="AX5" s="65">
        <v>292.76877494800004</v>
      </c>
      <c r="AY5" s="65">
        <v>292.76877494800004</v>
      </c>
      <c r="AZ5" s="65">
        <v>292.76877494800004</v>
      </c>
      <c r="BA5" s="65">
        <v>292.76877494800004</v>
      </c>
      <c r="BB5" s="65">
        <v>292.76877494800004</v>
      </c>
      <c r="BC5" s="65">
        <v>292.76877494800004</v>
      </c>
      <c r="BD5" s="65">
        <v>292.76877494800004</v>
      </c>
      <c r="BE5" s="65">
        <v>292.76877494800004</v>
      </c>
      <c r="BF5" s="65">
        <v>292.76877494800004</v>
      </c>
      <c r="BG5" s="65">
        <v>292.76877494800004</v>
      </c>
      <c r="BH5" s="65">
        <v>292.76877494800004</v>
      </c>
      <c r="BI5" s="65">
        <v>292.76877494800004</v>
      </c>
      <c r="BJ5" s="65">
        <v>292.76877494800004</v>
      </c>
      <c r="BK5" s="65">
        <v>292.76877494800004</v>
      </c>
      <c r="BL5" s="65">
        <v>292.76877494800004</v>
      </c>
      <c r="BM5" s="65">
        <v>292.76877494800004</v>
      </c>
      <c r="BN5" s="65">
        <v>292.76877494800004</v>
      </c>
      <c r="BO5" s="65">
        <v>292.76877494800004</v>
      </c>
      <c r="BP5" s="65">
        <v>292.76877494800004</v>
      </c>
      <c r="BQ5" s="65">
        <v>292.76877494800004</v>
      </c>
      <c r="BR5" s="65">
        <v>292.76877494800004</v>
      </c>
      <c r="BS5" s="65">
        <v>292.76877494800004</v>
      </c>
      <c r="BT5" s="65">
        <v>292.76877494800004</v>
      </c>
      <c r="BU5" s="65">
        <v>292.76877494800004</v>
      </c>
      <c r="BV5" s="65">
        <v>292.76877494800004</v>
      </c>
      <c r="BW5" s="65">
        <v>292.76877494800004</v>
      </c>
      <c r="BX5" s="65">
        <v>292.76877494800004</v>
      </c>
      <c r="BY5" s="65">
        <v>292.76877494800004</v>
      </c>
      <c r="BZ5" s="65">
        <v>292.76877494800004</v>
      </c>
      <c r="CA5" s="65">
        <v>292.76877494800004</v>
      </c>
      <c r="CB5" s="65">
        <v>292.76877494800004</v>
      </c>
      <c r="CC5" s="65">
        <v>292.76877494800004</v>
      </c>
      <c r="CD5" s="65">
        <v>0</v>
      </c>
      <c r="CE5" s="65">
        <v>0</v>
      </c>
      <c r="CF5" s="65">
        <v>0</v>
      </c>
      <c r="CG5" s="63"/>
      <c r="CH5" s="63"/>
      <c r="CI5" s="63"/>
      <c r="CJ5" s="63"/>
      <c r="CK5" s="63"/>
      <c r="CL5" s="63"/>
      <c r="CM5" s="63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</row>
    <row r="6" spans="1:165" x14ac:dyDescent="0.45">
      <c r="A6" s="66" t="s">
        <v>55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292.76877494800004</v>
      </c>
      <c r="H6" s="53">
        <v>292.76877494800004</v>
      </c>
      <c r="I6" s="53">
        <v>292.76877494800004</v>
      </c>
      <c r="J6" s="53">
        <v>292.76877494800004</v>
      </c>
      <c r="K6" s="53">
        <v>292.76877494800004</v>
      </c>
      <c r="L6" s="53">
        <v>292.76877494800004</v>
      </c>
      <c r="M6" s="53">
        <v>292.76877494800004</v>
      </c>
      <c r="N6" s="53">
        <v>292.76877494800004</v>
      </c>
      <c r="O6" s="53">
        <v>292.76877494800004</v>
      </c>
      <c r="P6" s="53">
        <v>292.76877494800004</v>
      </c>
      <c r="Q6" s="53">
        <v>292.76877494800004</v>
      </c>
      <c r="R6" s="53">
        <v>292.76877494800004</v>
      </c>
      <c r="S6" s="53">
        <v>292.76877494800004</v>
      </c>
      <c r="T6" s="53">
        <v>292.76877494800004</v>
      </c>
      <c r="U6" s="53">
        <v>292.76877494800004</v>
      </c>
      <c r="V6" s="53">
        <v>292.76877494800004</v>
      </c>
      <c r="W6" s="53">
        <v>292.76877494800004</v>
      </c>
      <c r="X6" s="53">
        <v>292.76877494800004</v>
      </c>
      <c r="Y6" s="53">
        <v>292.76877494800004</v>
      </c>
      <c r="Z6" s="53">
        <v>292.76877494800004</v>
      </c>
      <c r="AA6" s="53">
        <v>292.76877494800004</v>
      </c>
      <c r="AB6" s="53">
        <v>292.76877494800004</v>
      </c>
      <c r="AC6" s="53">
        <v>292.76877494800004</v>
      </c>
      <c r="AD6" s="53">
        <v>292.76877494800004</v>
      </c>
      <c r="AE6" s="53">
        <v>292.76877494800004</v>
      </c>
      <c r="AF6" s="53">
        <v>292.76877494800004</v>
      </c>
      <c r="AG6" s="53">
        <v>292.76877494800004</v>
      </c>
      <c r="AH6" s="53">
        <v>292.76877494800004</v>
      </c>
      <c r="AI6" s="53">
        <v>292.76877494800004</v>
      </c>
      <c r="AJ6" s="53">
        <v>292.76877494800004</v>
      </c>
      <c r="AK6" s="53">
        <v>292.76877494800004</v>
      </c>
      <c r="AL6" s="53">
        <v>292.76877494800004</v>
      </c>
      <c r="AM6" s="53">
        <v>292.76877494800004</v>
      </c>
      <c r="AN6" s="53">
        <v>292.76877494800004</v>
      </c>
      <c r="AO6" s="53">
        <v>292.76877494800004</v>
      </c>
      <c r="AP6" s="53">
        <v>292.76877494800004</v>
      </c>
      <c r="AQ6" s="53">
        <v>292.76877494800004</v>
      </c>
      <c r="AR6" s="53">
        <v>292.76877494800004</v>
      </c>
      <c r="AS6" s="53">
        <v>292.76877494800004</v>
      </c>
      <c r="AT6" s="53">
        <v>292.76877494800004</v>
      </c>
      <c r="AU6" s="53">
        <v>292.76877494800004</v>
      </c>
      <c r="AV6" s="53">
        <v>292.76877494800004</v>
      </c>
      <c r="AW6" s="53">
        <v>292.76877494800004</v>
      </c>
      <c r="AX6" s="53">
        <v>292.76877494800004</v>
      </c>
      <c r="AY6" s="53">
        <v>292.76877494800004</v>
      </c>
      <c r="AZ6" s="53">
        <v>292.76877494800004</v>
      </c>
      <c r="BA6" s="53">
        <v>292.76877494800004</v>
      </c>
      <c r="BB6" s="53">
        <v>292.76877494800004</v>
      </c>
      <c r="BC6" s="53">
        <v>292.76877494800004</v>
      </c>
      <c r="BD6" s="53">
        <v>292.76877494800004</v>
      </c>
      <c r="BE6" s="53">
        <v>292.76877494800004</v>
      </c>
      <c r="BF6" s="53">
        <v>292.76877494800004</v>
      </c>
      <c r="BG6" s="53">
        <v>292.76877494800004</v>
      </c>
      <c r="BH6" s="53">
        <v>292.76877494800004</v>
      </c>
      <c r="BI6" s="53">
        <v>292.76877494800004</v>
      </c>
      <c r="BJ6" s="53">
        <v>292.76877494800004</v>
      </c>
      <c r="BK6" s="53">
        <v>292.76877494800004</v>
      </c>
      <c r="BL6" s="53">
        <v>292.76877494800004</v>
      </c>
      <c r="BM6" s="53">
        <v>292.76877494800004</v>
      </c>
      <c r="BN6" s="53">
        <v>292.76877494800004</v>
      </c>
      <c r="BO6" s="53">
        <v>292.76877494800004</v>
      </c>
      <c r="BP6" s="53">
        <v>292.76877494800004</v>
      </c>
      <c r="BQ6" s="53">
        <v>292.76877494800004</v>
      </c>
      <c r="BR6" s="53">
        <v>292.76877494800004</v>
      </c>
      <c r="BS6" s="53">
        <v>292.76877494800004</v>
      </c>
      <c r="BT6" s="53">
        <v>292.76877494800004</v>
      </c>
      <c r="BU6" s="53">
        <v>292.76877494800004</v>
      </c>
      <c r="BV6" s="53">
        <v>292.76877494800004</v>
      </c>
      <c r="BW6" s="53">
        <v>292.76877494800004</v>
      </c>
      <c r="BX6" s="53">
        <v>292.76877494800004</v>
      </c>
      <c r="BY6" s="53">
        <v>292.76877494800004</v>
      </c>
      <c r="BZ6" s="53">
        <v>292.76877494800004</v>
      </c>
      <c r="CA6" s="53">
        <v>292.76877494800004</v>
      </c>
      <c r="CB6" s="53">
        <v>292.76877494800004</v>
      </c>
      <c r="CC6" s="53">
        <v>292.76877494800004</v>
      </c>
      <c r="CD6" s="53">
        <v>0</v>
      </c>
      <c r="CE6" s="53">
        <v>0</v>
      </c>
      <c r="CF6" s="53">
        <v>0</v>
      </c>
      <c r="CG6" s="67"/>
      <c r="CH6" s="67"/>
      <c r="CI6" s="67"/>
      <c r="CJ6" s="67"/>
      <c r="CK6" s="67"/>
      <c r="CL6" s="67"/>
      <c r="CM6" s="67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</row>
    <row r="7" spans="1:165" x14ac:dyDescent="0.45">
      <c r="A7" s="64">
        <v>2016</v>
      </c>
      <c r="B7" s="65">
        <v>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1187.4650146666665</v>
      </c>
      <c r="I7" s="65">
        <v>1187.4650146666665</v>
      </c>
      <c r="J7" s="65">
        <v>1187.4650146666665</v>
      </c>
      <c r="K7" s="65">
        <v>1187.4650146666665</v>
      </c>
      <c r="L7" s="65">
        <v>1187.4650146666665</v>
      </c>
      <c r="M7" s="65">
        <v>1187.4650146666665</v>
      </c>
      <c r="N7" s="65">
        <v>1187.4650146666665</v>
      </c>
      <c r="O7" s="65">
        <v>1187.4650146666665</v>
      </c>
      <c r="P7" s="65">
        <v>1187.4650146666665</v>
      </c>
      <c r="Q7" s="65">
        <v>1187.4650146666665</v>
      </c>
      <c r="R7" s="65">
        <v>1187.4650146666665</v>
      </c>
      <c r="S7" s="65">
        <v>1187.4650146666665</v>
      </c>
      <c r="T7" s="65">
        <v>1187.4650146666665</v>
      </c>
      <c r="U7" s="65">
        <v>1187.4650146666665</v>
      </c>
      <c r="V7" s="65">
        <v>1187.4650146666665</v>
      </c>
      <c r="W7" s="65">
        <v>1187.4650146666665</v>
      </c>
      <c r="X7" s="65">
        <v>1187.4650146666665</v>
      </c>
      <c r="Y7" s="65">
        <v>1187.4650146666665</v>
      </c>
      <c r="Z7" s="65">
        <v>1187.4650146666665</v>
      </c>
      <c r="AA7" s="65">
        <v>1187.4650146666665</v>
      </c>
      <c r="AB7" s="65">
        <v>1187.4650146666665</v>
      </c>
      <c r="AC7" s="65">
        <v>1187.4650146666665</v>
      </c>
      <c r="AD7" s="65">
        <v>1187.4650146666665</v>
      </c>
      <c r="AE7" s="65">
        <v>1187.4650146666665</v>
      </c>
      <c r="AF7" s="65">
        <v>1187.4650146666665</v>
      </c>
      <c r="AG7" s="65">
        <v>1187.4650146666665</v>
      </c>
      <c r="AH7" s="65">
        <v>1187.4650146666665</v>
      </c>
      <c r="AI7" s="65">
        <v>1187.4650146666665</v>
      </c>
      <c r="AJ7" s="65">
        <v>1187.4650146666665</v>
      </c>
      <c r="AK7" s="65">
        <v>1187.4650146666665</v>
      </c>
      <c r="AL7" s="65">
        <v>1187.4650146666665</v>
      </c>
      <c r="AM7" s="65">
        <v>1187.4650146666665</v>
      </c>
      <c r="AN7" s="65">
        <v>1187.4650146666665</v>
      </c>
      <c r="AO7" s="65">
        <v>1187.4650146666665</v>
      </c>
      <c r="AP7" s="65">
        <v>1187.4650146666665</v>
      </c>
      <c r="AQ7" s="65">
        <v>1187.4650146666665</v>
      </c>
      <c r="AR7" s="65">
        <v>1187.4650146666665</v>
      </c>
      <c r="AS7" s="65">
        <v>1187.4650146666665</v>
      </c>
      <c r="AT7" s="65">
        <v>1187.4650146666665</v>
      </c>
      <c r="AU7" s="65">
        <v>1187.4650146666665</v>
      </c>
      <c r="AV7" s="65">
        <v>1187.4650146666665</v>
      </c>
      <c r="AW7" s="65">
        <v>1187.4650146666665</v>
      </c>
      <c r="AX7" s="65">
        <v>1187.4650146666665</v>
      </c>
      <c r="AY7" s="65">
        <v>1187.4650146666665</v>
      </c>
      <c r="AZ7" s="65">
        <v>1187.4650146666665</v>
      </c>
      <c r="BA7" s="65">
        <v>1187.4650146666665</v>
      </c>
      <c r="BB7" s="65">
        <v>1187.4650146666665</v>
      </c>
      <c r="BC7" s="65">
        <v>1187.4650146666665</v>
      </c>
      <c r="BD7" s="65">
        <v>1187.4650146666665</v>
      </c>
      <c r="BE7" s="65">
        <v>1187.4650146666665</v>
      </c>
      <c r="BF7" s="65">
        <v>1187.4650146666665</v>
      </c>
      <c r="BG7" s="65">
        <v>1187.4650146666665</v>
      </c>
      <c r="BH7" s="65">
        <v>1187.4650146666665</v>
      </c>
      <c r="BI7" s="65">
        <v>1187.4650146666665</v>
      </c>
      <c r="BJ7" s="65">
        <v>1187.4650146666665</v>
      </c>
      <c r="BK7" s="65">
        <v>1187.4650146666665</v>
      </c>
      <c r="BL7" s="65">
        <v>1187.4650146666665</v>
      </c>
      <c r="BM7" s="65">
        <v>1187.4650146666665</v>
      </c>
      <c r="BN7" s="65">
        <v>1187.4650146666665</v>
      </c>
      <c r="BO7" s="65">
        <v>1187.4650146666665</v>
      </c>
      <c r="BP7" s="65">
        <v>1187.4650146666665</v>
      </c>
      <c r="BQ7" s="65">
        <v>1187.4650146666665</v>
      </c>
      <c r="BR7" s="65">
        <v>1187.4650146666665</v>
      </c>
      <c r="BS7" s="65">
        <v>1187.4650146666665</v>
      </c>
      <c r="BT7" s="65">
        <v>1187.4650146666665</v>
      </c>
      <c r="BU7" s="65">
        <v>1187.4650146666665</v>
      </c>
      <c r="BV7" s="65">
        <v>1187.4650146666665</v>
      </c>
      <c r="BW7" s="65">
        <v>1187.4650146666665</v>
      </c>
      <c r="BX7" s="65">
        <v>1187.4650146666665</v>
      </c>
      <c r="BY7" s="65">
        <v>1187.4650146666665</v>
      </c>
      <c r="BZ7" s="65">
        <v>1187.4650146666665</v>
      </c>
      <c r="CA7" s="65">
        <v>1187.4650146666665</v>
      </c>
      <c r="CB7" s="65">
        <v>1187.4650146666665</v>
      </c>
      <c r="CC7" s="65">
        <v>1187.4650146666665</v>
      </c>
      <c r="CD7" s="65">
        <v>1187.4650146666665</v>
      </c>
      <c r="CE7" s="65">
        <v>0</v>
      </c>
      <c r="CF7" s="65">
        <v>0</v>
      </c>
      <c r="CG7" s="63"/>
      <c r="CH7" s="63"/>
      <c r="CI7" s="63"/>
      <c r="CJ7" s="63"/>
      <c r="CK7" s="63"/>
      <c r="CL7" s="63"/>
      <c r="CM7" s="63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</row>
    <row r="8" spans="1:165" x14ac:dyDescent="0.45">
      <c r="A8" s="66" t="s">
        <v>55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1187.4650146666665</v>
      </c>
      <c r="I8" s="53">
        <v>1187.4650146666665</v>
      </c>
      <c r="J8" s="53">
        <v>1187.4650146666665</v>
      </c>
      <c r="K8" s="53">
        <v>1187.4650146666665</v>
      </c>
      <c r="L8" s="53">
        <v>1187.4650146666665</v>
      </c>
      <c r="M8" s="53">
        <v>1187.4650146666665</v>
      </c>
      <c r="N8" s="53">
        <v>1187.4650146666665</v>
      </c>
      <c r="O8" s="53">
        <v>1187.4650146666665</v>
      </c>
      <c r="P8" s="53">
        <v>1187.4650146666665</v>
      </c>
      <c r="Q8" s="53">
        <v>1187.4650146666665</v>
      </c>
      <c r="R8" s="53">
        <v>1187.4650146666665</v>
      </c>
      <c r="S8" s="53">
        <v>1187.4650146666665</v>
      </c>
      <c r="T8" s="53">
        <v>1187.4650146666665</v>
      </c>
      <c r="U8" s="53">
        <v>1187.4650146666665</v>
      </c>
      <c r="V8" s="53">
        <v>1187.4650146666665</v>
      </c>
      <c r="W8" s="53">
        <v>1187.4650146666665</v>
      </c>
      <c r="X8" s="53">
        <v>1187.4650146666665</v>
      </c>
      <c r="Y8" s="53">
        <v>1187.4650146666665</v>
      </c>
      <c r="Z8" s="53">
        <v>1187.4650146666665</v>
      </c>
      <c r="AA8" s="53">
        <v>1187.4650146666665</v>
      </c>
      <c r="AB8" s="53">
        <v>1187.4650146666665</v>
      </c>
      <c r="AC8" s="53">
        <v>1187.4650146666665</v>
      </c>
      <c r="AD8" s="53">
        <v>1187.4650146666665</v>
      </c>
      <c r="AE8" s="53">
        <v>1187.4650146666665</v>
      </c>
      <c r="AF8" s="53">
        <v>1187.4650146666665</v>
      </c>
      <c r="AG8" s="53">
        <v>1187.4650146666665</v>
      </c>
      <c r="AH8" s="53">
        <v>1187.4650146666665</v>
      </c>
      <c r="AI8" s="53">
        <v>1187.4650146666665</v>
      </c>
      <c r="AJ8" s="53">
        <v>1187.4650146666665</v>
      </c>
      <c r="AK8" s="53">
        <v>1187.4650146666665</v>
      </c>
      <c r="AL8" s="53">
        <v>1187.4650146666665</v>
      </c>
      <c r="AM8" s="53">
        <v>1187.4650146666665</v>
      </c>
      <c r="AN8" s="53">
        <v>1187.4650146666665</v>
      </c>
      <c r="AO8" s="53">
        <v>1187.4650146666665</v>
      </c>
      <c r="AP8" s="53">
        <v>1187.4650146666665</v>
      </c>
      <c r="AQ8" s="53">
        <v>1187.4650146666665</v>
      </c>
      <c r="AR8" s="53">
        <v>1187.4650146666665</v>
      </c>
      <c r="AS8" s="53">
        <v>1187.4650146666665</v>
      </c>
      <c r="AT8" s="53">
        <v>1187.4650146666665</v>
      </c>
      <c r="AU8" s="53">
        <v>1187.4650146666665</v>
      </c>
      <c r="AV8" s="53">
        <v>1187.4650146666665</v>
      </c>
      <c r="AW8" s="53">
        <v>1187.4650146666665</v>
      </c>
      <c r="AX8" s="53">
        <v>1187.4650146666665</v>
      </c>
      <c r="AY8" s="53">
        <v>1187.4650146666665</v>
      </c>
      <c r="AZ8" s="53">
        <v>1187.4650146666665</v>
      </c>
      <c r="BA8" s="53">
        <v>1187.4650146666665</v>
      </c>
      <c r="BB8" s="53">
        <v>1187.4650146666665</v>
      </c>
      <c r="BC8" s="53">
        <v>1187.4650146666665</v>
      </c>
      <c r="BD8" s="53">
        <v>1187.4650146666665</v>
      </c>
      <c r="BE8" s="53">
        <v>1187.4650146666665</v>
      </c>
      <c r="BF8" s="53">
        <v>1187.4650146666665</v>
      </c>
      <c r="BG8" s="53">
        <v>1187.4650146666665</v>
      </c>
      <c r="BH8" s="53">
        <v>1187.4650146666665</v>
      </c>
      <c r="BI8" s="53">
        <v>1187.4650146666665</v>
      </c>
      <c r="BJ8" s="53">
        <v>1187.4650146666665</v>
      </c>
      <c r="BK8" s="53">
        <v>1187.4650146666665</v>
      </c>
      <c r="BL8" s="53">
        <v>1187.4650146666665</v>
      </c>
      <c r="BM8" s="53">
        <v>1187.4650146666665</v>
      </c>
      <c r="BN8" s="53">
        <v>1187.4650146666665</v>
      </c>
      <c r="BO8" s="53">
        <v>1187.4650146666665</v>
      </c>
      <c r="BP8" s="53">
        <v>1187.4650146666665</v>
      </c>
      <c r="BQ8" s="53">
        <v>1187.4650146666665</v>
      </c>
      <c r="BR8" s="53">
        <v>1187.4650146666665</v>
      </c>
      <c r="BS8" s="53">
        <v>1187.4650146666665</v>
      </c>
      <c r="BT8" s="53">
        <v>1187.4650146666665</v>
      </c>
      <c r="BU8" s="53">
        <v>1187.4650146666665</v>
      </c>
      <c r="BV8" s="53">
        <v>1187.4650146666665</v>
      </c>
      <c r="BW8" s="53">
        <v>1187.4650146666665</v>
      </c>
      <c r="BX8" s="53">
        <v>1187.4650146666665</v>
      </c>
      <c r="BY8" s="53">
        <v>1187.4650146666665</v>
      </c>
      <c r="BZ8" s="53">
        <v>1187.4650146666665</v>
      </c>
      <c r="CA8" s="53">
        <v>1187.4650146666665</v>
      </c>
      <c r="CB8" s="53">
        <v>1187.4650146666665</v>
      </c>
      <c r="CC8" s="53">
        <v>1187.4650146666665</v>
      </c>
      <c r="CD8" s="53">
        <v>1187.4650146666665</v>
      </c>
      <c r="CE8" s="53">
        <v>0</v>
      </c>
      <c r="CF8" s="53">
        <v>0</v>
      </c>
      <c r="CG8" s="67"/>
      <c r="CH8" s="67"/>
      <c r="CI8" s="67"/>
      <c r="CJ8" s="67"/>
      <c r="CK8" s="67"/>
      <c r="CL8" s="67"/>
      <c r="CM8" s="67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</row>
    <row r="9" spans="1:165" x14ac:dyDescent="0.45">
      <c r="A9" s="64">
        <v>2017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5381.5</v>
      </c>
      <c r="J9" s="65">
        <v>5381.5</v>
      </c>
      <c r="K9" s="65">
        <v>5381.5</v>
      </c>
      <c r="L9" s="65">
        <v>5381.5</v>
      </c>
      <c r="M9" s="65">
        <v>5381.5</v>
      </c>
      <c r="N9" s="65">
        <v>5381.5</v>
      </c>
      <c r="O9" s="65">
        <v>5381.5</v>
      </c>
      <c r="P9" s="65">
        <v>5381.5</v>
      </c>
      <c r="Q9" s="65">
        <v>5381.5</v>
      </c>
      <c r="R9" s="65">
        <v>5381.5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  <c r="AF9" s="65">
        <v>0</v>
      </c>
      <c r="AG9" s="65">
        <v>0</v>
      </c>
      <c r="AH9" s="65">
        <v>0</v>
      </c>
      <c r="AI9" s="65">
        <v>0</v>
      </c>
      <c r="AJ9" s="65">
        <v>0</v>
      </c>
      <c r="AK9" s="65">
        <v>0</v>
      </c>
      <c r="AL9" s="65">
        <v>0</v>
      </c>
      <c r="AM9" s="65">
        <v>0</v>
      </c>
      <c r="AN9" s="65">
        <v>0</v>
      </c>
      <c r="AO9" s="65">
        <v>0</v>
      </c>
      <c r="AP9" s="65">
        <v>0</v>
      </c>
      <c r="AQ9" s="65">
        <v>0</v>
      </c>
      <c r="AR9" s="65">
        <v>0</v>
      </c>
      <c r="AS9" s="65">
        <v>0</v>
      </c>
      <c r="AT9" s="65">
        <v>0</v>
      </c>
      <c r="AU9" s="65">
        <v>0</v>
      </c>
      <c r="AV9" s="65">
        <v>0</v>
      </c>
      <c r="AW9" s="65">
        <v>0</v>
      </c>
      <c r="AX9" s="65">
        <v>0</v>
      </c>
      <c r="AY9" s="65">
        <v>0</v>
      </c>
      <c r="AZ9" s="65">
        <v>0</v>
      </c>
      <c r="BA9" s="65">
        <v>0</v>
      </c>
      <c r="BB9" s="65">
        <v>0</v>
      </c>
      <c r="BC9" s="65">
        <v>0</v>
      </c>
      <c r="BD9" s="65">
        <v>0</v>
      </c>
      <c r="BE9" s="65">
        <v>0</v>
      </c>
      <c r="BF9" s="65">
        <v>0</v>
      </c>
      <c r="BG9" s="65">
        <v>0</v>
      </c>
      <c r="BH9" s="65">
        <v>0</v>
      </c>
      <c r="BI9" s="65">
        <v>0</v>
      </c>
      <c r="BJ9" s="65">
        <v>0</v>
      </c>
      <c r="BK9" s="65">
        <v>0</v>
      </c>
      <c r="BL9" s="65">
        <v>0</v>
      </c>
      <c r="BM9" s="65">
        <v>0</v>
      </c>
      <c r="BN9" s="65">
        <v>0</v>
      </c>
      <c r="BO9" s="65">
        <v>0</v>
      </c>
      <c r="BP9" s="65">
        <v>0</v>
      </c>
      <c r="BQ9" s="65">
        <v>0</v>
      </c>
      <c r="BR9" s="65">
        <v>0</v>
      </c>
      <c r="BS9" s="65">
        <v>0</v>
      </c>
      <c r="BT9" s="65">
        <v>0</v>
      </c>
      <c r="BU9" s="65">
        <v>0</v>
      </c>
      <c r="BV9" s="65">
        <v>0</v>
      </c>
      <c r="BW9" s="65">
        <v>0</v>
      </c>
      <c r="BX9" s="65">
        <v>0</v>
      </c>
      <c r="BY9" s="65">
        <v>0</v>
      </c>
      <c r="BZ9" s="65">
        <v>0</v>
      </c>
      <c r="CA9" s="65">
        <v>0</v>
      </c>
      <c r="CB9" s="65">
        <v>0</v>
      </c>
      <c r="CC9" s="65">
        <v>0</v>
      </c>
      <c r="CD9" s="65">
        <v>0</v>
      </c>
      <c r="CE9" s="65">
        <v>0</v>
      </c>
      <c r="CF9" s="65">
        <v>0</v>
      </c>
      <c r="CG9" s="63"/>
      <c r="CH9" s="63"/>
      <c r="CI9" s="63"/>
      <c r="CJ9" s="63"/>
      <c r="CK9" s="63"/>
      <c r="CL9" s="63"/>
      <c r="CM9" s="63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</row>
    <row r="10" spans="1:165" x14ac:dyDescent="0.45">
      <c r="A10" s="66" t="s">
        <v>56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5381.5</v>
      </c>
      <c r="J10" s="53">
        <v>5381.5</v>
      </c>
      <c r="K10" s="53">
        <v>5381.5</v>
      </c>
      <c r="L10" s="53">
        <v>5381.5</v>
      </c>
      <c r="M10" s="53">
        <v>5381.5</v>
      </c>
      <c r="N10" s="53">
        <v>5381.5</v>
      </c>
      <c r="O10" s="53">
        <v>5381.5</v>
      </c>
      <c r="P10" s="53">
        <v>5381.5</v>
      </c>
      <c r="Q10" s="53">
        <v>5381.5</v>
      </c>
      <c r="R10" s="53">
        <v>5381.5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67"/>
      <c r="CH10" s="67"/>
      <c r="CI10" s="67"/>
      <c r="CJ10" s="67"/>
      <c r="CK10" s="67"/>
      <c r="CL10" s="67"/>
      <c r="CM10" s="67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</row>
    <row r="11" spans="1:165" x14ac:dyDescent="0.45">
      <c r="A11" s="64">
        <v>2018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19276.239148239154</v>
      </c>
      <c r="K11" s="65">
        <v>19276.239148239154</v>
      </c>
      <c r="L11" s="65">
        <v>19276.239148239154</v>
      </c>
      <c r="M11" s="65">
        <v>19276.239148239154</v>
      </c>
      <c r="N11" s="65">
        <v>19276.239148239154</v>
      </c>
      <c r="O11" s="65">
        <v>19276.239148239154</v>
      </c>
      <c r="P11" s="65">
        <v>19276.239148239154</v>
      </c>
      <c r="Q11" s="65">
        <v>19276.239148239154</v>
      </c>
      <c r="R11" s="65">
        <v>19276.239148239154</v>
      </c>
      <c r="S11" s="65">
        <v>19276.239148239154</v>
      </c>
      <c r="T11" s="65">
        <v>750.44062244062263</v>
      </c>
      <c r="U11" s="65">
        <v>750.44062244062263</v>
      </c>
      <c r="V11" s="65">
        <v>750.44062244062263</v>
      </c>
      <c r="W11" s="65">
        <v>750.44062244062263</v>
      </c>
      <c r="X11" s="65">
        <v>750.44062244062263</v>
      </c>
      <c r="Y11" s="65">
        <v>750.44062244062263</v>
      </c>
      <c r="Z11" s="65">
        <v>750.44062244062263</v>
      </c>
      <c r="AA11" s="65">
        <v>750.44062244062263</v>
      </c>
      <c r="AB11" s="65">
        <v>750.44062244062263</v>
      </c>
      <c r="AC11" s="65">
        <v>750.44062244062263</v>
      </c>
      <c r="AD11" s="65">
        <v>750.44062244062263</v>
      </c>
      <c r="AE11" s="65">
        <v>750.44062244062263</v>
      </c>
      <c r="AF11" s="65">
        <v>750.44062244062263</v>
      </c>
      <c r="AG11" s="65">
        <v>750.44062244062263</v>
      </c>
      <c r="AH11" s="65">
        <v>750.44062244062263</v>
      </c>
      <c r="AI11" s="65">
        <v>750.44062244062263</v>
      </c>
      <c r="AJ11" s="65">
        <v>750.44062244062263</v>
      </c>
      <c r="AK11" s="65">
        <v>750.44062244062263</v>
      </c>
      <c r="AL11" s="65">
        <v>750.44062244062263</v>
      </c>
      <c r="AM11" s="65">
        <v>750.44062244062263</v>
      </c>
      <c r="AN11" s="65">
        <v>750.44062244062263</v>
      </c>
      <c r="AO11" s="65">
        <v>750.44062244062263</v>
      </c>
      <c r="AP11" s="65">
        <v>750.44062244062263</v>
      </c>
      <c r="AQ11" s="65">
        <v>750.44062244062263</v>
      </c>
      <c r="AR11" s="65">
        <v>750.44062244062263</v>
      </c>
      <c r="AS11" s="65">
        <v>750.44062244062263</v>
      </c>
      <c r="AT11" s="65">
        <v>750.44062244062263</v>
      </c>
      <c r="AU11" s="65">
        <v>750.44062244062263</v>
      </c>
      <c r="AV11" s="65">
        <v>750.44062244062263</v>
      </c>
      <c r="AW11" s="65">
        <v>750.44062244062263</v>
      </c>
      <c r="AX11" s="65">
        <v>750.44062244062263</v>
      </c>
      <c r="AY11" s="65">
        <v>750.44062244062263</v>
      </c>
      <c r="AZ11" s="65">
        <v>750.44062244062263</v>
      </c>
      <c r="BA11" s="65">
        <v>750.44062244062263</v>
      </c>
      <c r="BB11" s="65">
        <v>750.44062244062263</v>
      </c>
      <c r="BC11" s="65">
        <v>750.44062244062263</v>
      </c>
      <c r="BD11" s="65">
        <v>750.44062244062263</v>
      </c>
      <c r="BE11" s="65">
        <v>750.44062244062263</v>
      </c>
      <c r="BF11" s="65">
        <v>750.44062244062263</v>
      </c>
      <c r="BG11" s="65">
        <v>750.44062244062263</v>
      </c>
      <c r="BH11" s="65">
        <v>750.44062244062263</v>
      </c>
      <c r="BI11" s="65">
        <v>750.44062244062263</v>
      </c>
      <c r="BJ11" s="65">
        <v>750.44062244062263</v>
      </c>
      <c r="BK11" s="65">
        <v>750.44062244062263</v>
      </c>
      <c r="BL11" s="65">
        <v>750.44062244062263</v>
      </c>
      <c r="BM11" s="65">
        <v>750.44062244062263</v>
      </c>
      <c r="BN11" s="65">
        <v>750.44062244062263</v>
      </c>
      <c r="BO11" s="65">
        <v>750.44062244062263</v>
      </c>
      <c r="BP11" s="65">
        <v>750.44062244062263</v>
      </c>
      <c r="BQ11" s="65">
        <v>750.44062244062263</v>
      </c>
      <c r="BR11" s="65">
        <v>750.44062244062263</v>
      </c>
      <c r="BS11" s="65">
        <v>750.44062244062263</v>
      </c>
      <c r="BT11" s="65">
        <v>750.44062244062263</v>
      </c>
      <c r="BU11" s="65">
        <v>750.44062244062263</v>
      </c>
      <c r="BV11" s="65">
        <v>750.44062244062263</v>
      </c>
      <c r="BW11" s="65">
        <v>750.44062244062263</v>
      </c>
      <c r="BX11" s="65">
        <v>750.44062244062263</v>
      </c>
      <c r="BY11" s="65">
        <v>750.44062244062263</v>
      </c>
      <c r="BZ11" s="65">
        <v>750.44062244062263</v>
      </c>
      <c r="CA11" s="65">
        <v>750.44062244062263</v>
      </c>
      <c r="CB11" s="65">
        <v>750.44062244062263</v>
      </c>
      <c r="CC11" s="65">
        <v>750.44062244062263</v>
      </c>
      <c r="CD11" s="65">
        <v>750.44062244062263</v>
      </c>
      <c r="CE11" s="65">
        <v>750.44062244062263</v>
      </c>
      <c r="CF11" s="65">
        <v>750.44062244062263</v>
      </c>
      <c r="CG11" s="63"/>
      <c r="CH11" s="63"/>
      <c r="CI11" s="63"/>
      <c r="CJ11" s="63"/>
      <c r="CK11" s="63"/>
      <c r="CL11" s="63"/>
      <c r="CM11" s="63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</row>
    <row r="12" spans="1:165" x14ac:dyDescent="0.45">
      <c r="A12" s="66" t="s">
        <v>55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750.44062244062263</v>
      </c>
      <c r="K12" s="53">
        <v>750.44062244062263</v>
      </c>
      <c r="L12" s="53">
        <v>750.44062244062263</v>
      </c>
      <c r="M12" s="53">
        <v>750.44062244062263</v>
      </c>
      <c r="N12" s="53">
        <v>750.44062244062263</v>
      </c>
      <c r="O12" s="53">
        <v>750.44062244062263</v>
      </c>
      <c r="P12" s="53">
        <v>750.44062244062263</v>
      </c>
      <c r="Q12" s="53">
        <v>750.44062244062263</v>
      </c>
      <c r="R12" s="53">
        <v>750.44062244062263</v>
      </c>
      <c r="S12" s="53">
        <v>750.44062244062263</v>
      </c>
      <c r="T12" s="53">
        <v>750.44062244062263</v>
      </c>
      <c r="U12" s="53">
        <v>750.44062244062263</v>
      </c>
      <c r="V12" s="53">
        <v>750.44062244062263</v>
      </c>
      <c r="W12" s="53">
        <v>750.44062244062263</v>
      </c>
      <c r="X12" s="53">
        <v>750.44062244062263</v>
      </c>
      <c r="Y12" s="53">
        <v>750.44062244062263</v>
      </c>
      <c r="Z12" s="53">
        <v>750.44062244062263</v>
      </c>
      <c r="AA12" s="53">
        <v>750.44062244062263</v>
      </c>
      <c r="AB12" s="53">
        <v>750.44062244062263</v>
      </c>
      <c r="AC12" s="53">
        <v>750.44062244062263</v>
      </c>
      <c r="AD12" s="53">
        <v>750.44062244062263</v>
      </c>
      <c r="AE12" s="53">
        <v>750.44062244062263</v>
      </c>
      <c r="AF12" s="53">
        <v>750.44062244062263</v>
      </c>
      <c r="AG12" s="53">
        <v>750.44062244062263</v>
      </c>
      <c r="AH12" s="53">
        <v>750.44062244062263</v>
      </c>
      <c r="AI12" s="53">
        <v>750.44062244062263</v>
      </c>
      <c r="AJ12" s="53">
        <v>750.44062244062263</v>
      </c>
      <c r="AK12" s="53">
        <v>750.44062244062263</v>
      </c>
      <c r="AL12" s="53">
        <v>750.44062244062263</v>
      </c>
      <c r="AM12" s="53">
        <v>750.44062244062263</v>
      </c>
      <c r="AN12" s="53">
        <v>750.44062244062263</v>
      </c>
      <c r="AO12" s="53">
        <v>750.44062244062263</v>
      </c>
      <c r="AP12" s="53">
        <v>750.44062244062263</v>
      </c>
      <c r="AQ12" s="53">
        <v>750.44062244062263</v>
      </c>
      <c r="AR12" s="53">
        <v>750.44062244062263</v>
      </c>
      <c r="AS12" s="53">
        <v>750.44062244062263</v>
      </c>
      <c r="AT12" s="53">
        <v>750.44062244062263</v>
      </c>
      <c r="AU12" s="53">
        <v>750.44062244062263</v>
      </c>
      <c r="AV12" s="53">
        <v>750.44062244062263</v>
      </c>
      <c r="AW12" s="53">
        <v>750.44062244062263</v>
      </c>
      <c r="AX12" s="53">
        <v>750.44062244062263</v>
      </c>
      <c r="AY12" s="53">
        <v>750.44062244062263</v>
      </c>
      <c r="AZ12" s="53">
        <v>750.44062244062263</v>
      </c>
      <c r="BA12" s="53">
        <v>750.44062244062263</v>
      </c>
      <c r="BB12" s="53">
        <v>750.44062244062263</v>
      </c>
      <c r="BC12" s="53">
        <v>750.44062244062263</v>
      </c>
      <c r="BD12" s="53">
        <v>750.44062244062263</v>
      </c>
      <c r="BE12" s="53">
        <v>750.44062244062263</v>
      </c>
      <c r="BF12" s="53">
        <v>750.44062244062263</v>
      </c>
      <c r="BG12" s="53">
        <v>750.44062244062263</v>
      </c>
      <c r="BH12" s="53">
        <v>750.44062244062263</v>
      </c>
      <c r="BI12" s="53">
        <v>750.44062244062263</v>
      </c>
      <c r="BJ12" s="53">
        <v>750.44062244062263</v>
      </c>
      <c r="BK12" s="53">
        <v>750.44062244062263</v>
      </c>
      <c r="BL12" s="53">
        <v>750.44062244062263</v>
      </c>
      <c r="BM12" s="53">
        <v>750.44062244062263</v>
      </c>
      <c r="BN12" s="53">
        <v>750.44062244062263</v>
      </c>
      <c r="BO12" s="53">
        <v>750.44062244062263</v>
      </c>
      <c r="BP12" s="53">
        <v>750.44062244062263</v>
      </c>
      <c r="BQ12" s="53">
        <v>750.44062244062263</v>
      </c>
      <c r="BR12" s="53">
        <v>750.44062244062263</v>
      </c>
      <c r="BS12" s="53">
        <v>750.44062244062263</v>
      </c>
      <c r="BT12" s="53">
        <v>750.44062244062263</v>
      </c>
      <c r="BU12" s="53">
        <v>750.44062244062263</v>
      </c>
      <c r="BV12" s="53">
        <v>750.44062244062263</v>
      </c>
      <c r="BW12" s="53">
        <v>750.44062244062263</v>
      </c>
      <c r="BX12" s="53">
        <v>750.44062244062263</v>
      </c>
      <c r="BY12" s="53">
        <v>750.44062244062263</v>
      </c>
      <c r="BZ12" s="53">
        <v>750.44062244062263</v>
      </c>
      <c r="CA12" s="53">
        <v>750.44062244062263</v>
      </c>
      <c r="CB12" s="53">
        <v>750.44062244062263</v>
      </c>
      <c r="CC12" s="53">
        <v>750.44062244062263</v>
      </c>
      <c r="CD12" s="53">
        <v>750.44062244062263</v>
      </c>
      <c r="CE12" s="53">
        <v>750.44062244062263</v>
      </c>
      <c r="CF12" s="53">
        <v>750.44062244062263</v>
      </c>
      <c r="CG12" s="67"/>
      <c r="CH12" s="67"/>
      <c r="CI12" s="67"/>
      <c r="CJ12" s="67"/>
      <c r="CK12" s="67"/>
      <c r="CL12" s="67"/>
      <c r="CM12" s="67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</row>
    <row r="13" spans="1:165" x14ac:dyDescent="0.45">
      <c r="A13" s="66" t="s">
        <v>57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18525.798525798531</v>
      </c>
      <c r="K13" s="53">
        <v>18525.798525798531</v>
      </c>
      <c r="L13" s="53">
        <v>18525.798525798531</v>
      </c>
      <c r="M13" s="53">
        <v>18525.798525798531</v>
      </c>
      <c r="N13" s="53">
        <v>18525.798525798531</v>
      </c>
      <c r="O13" s="53">
        <v>18525.798525798531</v>
      </c>
      <c r="P13" s="53">
        <v>18525.798525798531</v>
      </c>
      <c r="Q13" s="53">
        <v>18525.798525798531</v>
      </c>
      <c r="R13" s="53">
        <v>18525.798525798531</v>
      </c>
      <c r="S13" s="53">
        <v>18525.798525798531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0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53">
        <v>0</v>
      </c>
      <c r="BP13" s="53">
        <v>0</v>
      </c>
      <c r="BQ13" s="53">
        <v>0</v>
      </c>
      <c r="BR13" s="53">
        <v>0</v>
      </c>
      <c r="BS13" s="53">
        <v>0</v>
      </c>
      <c r="BT13" s="53">
        <v>0</v>
      </c>
      <c r="BU13" s="53">
        <v>0</v>
      </c>
      <c r="BV13" s="53">
        <v>0</v>
      </c>
      <c r="BW13" s="53">
        <v>0</v>
      </c>
      <c r="BX13" s="53">
        <v>0</v>
      </c>
      <c r="BY13" s="53">
        <v>0</v>
      </c>
      <c r="BZ13" s="53">
        <v>0</v>
      </c>
      <c r="CA13" s="53">
        <v>0</v>
      </c>
      <c r="CB13" s="53">
        <v>0</v>
      </c>
      <c r="CC13" s="53">
        <v>0</v>
      </c>
      <c r="CD13" s="53">
        <v>0</v>
      </c>
      <c r="CE13" s="53">
        <v>0</v>
      </c>
      <c r="CF13" s="53">
        <v>0</v>
      </c>
      <c r="CG13" s="67"/>
      <c r="CH13" s="67"/>
      <c r="CI13" s="67"/>
      <c r="CJ13" s="67"/>
      <c r="CK13" s="67"/>
      <c r="CL13" s="67"/>
      <c r="CM13" s="67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</row>
    <row r="14" spans="1:165" x14ac:dyDescent="0.45">
      <c r="A14" s="64">
        <v>2019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48904.617613438561</v>
      </c>
      <c r="L14" s="65">
        <v>48904.617613438561</v>
      </c>
      <c r="M14" s="65">
        <v>48904.617613438561</v>
      </c>
      <c r="N14" s="65">
        <v>48904.617613438561</v>
      </c>
      <c r="O14" s="65">
        <v>48904.617613438561</v>
      </c>
      <c r="P14" s="65">
        <v>48904.617613438561</v>
      </c>
      <c r="Q14" s="65">
        <v>48904.617613438561</v>
      </c>
      <c r="R14" s="65">
        <v>48904.617613438561</v>
      </c>
      <c r="S14" s="65">
        <v>48904.617613438561</v>
      </c>
      <c r="T14" s="65">
        <v>48904.617613438561</v>
      </c>
      <c r="U14" s="65">
        <v>9664.6767902545307</v>
      </c>
      <c r="V14" s="65">
        <v>9664.6767902545307</v>
      </c>
      <c r="W14" s="65">
        <v>9664.6767902545307</v>
      </c>
      <c r="X14" s="65">
        <v>9664.6767902545307</v>
      </c>
      <c r="Y14" s="65">
        <v>9664.6767902545307</v>
      </c>
      <c r="Z14" s="65">
        <v>9664.6767902545307</v>
      </c>
      <c r="AA14" s="65">
        <v>9664.6767902545307</v>
      </c>
      <c r="AB14" s="65">
        <v>9664.6767902545307</v>
      </c>
      <c r="AC14" s="65">
        <v>9664.6767902545307</v>
      </c>
      <c r="AD14" s="65">
        <v>9664.6767902545307</v>
      </c>
      <c r="AE14" s="65">
        <v>9664.6767902545307</v>
      </c>
      <c r="AF14" s="65">
        <v>9664.6767902545307</v>
      </c>
      <c r="AG14" s="65">
        <v>9664.6767902545307</v>
      </c>
      <c r="AH14" s="65">
        <v>9664.6767902545307</v>
      </c>
      <c r="AI14" s="65">
        <v>9664.6767902545307</v>
      </c>
      <c r="AJ14" s="65">
        <v>9664.6767902545307</v>
      </c>
      <c r="AK14" s="65">
        <v>9664.6767902545307</v>
      </c>
      <c r="AL14" s="65">
        <v>9664.6767902545307</v>
      </c>
      <c r="AM14" s="65">
        <v>9664.6767902545307</v>
      </c>
      <c r="AN14" s="65">
        <v>9664.6767902545307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5">
        <v>0</v>
      </c>
      <c r="AX14" s="65">
        <v>0</v>
      </c>
      <c r="AY14" s="65">
        <v>0</v>
      </c>
      <c r="AZ14" s="65">
        <v>0</v>
      </c>
      <c r="BA14" s="65">
        <v>0</v>
      </c>
      <c r="BB14" s="65">
        <v>0</v>
      </c>
      <c r="BC14" s="65">
        <v>0</v>
      </c>
      <c r="BD14" s="65">
        <v>0</v>
      </c>
      <c r="BE14" s="65">
        <v>0</v>
      </c>
      <c r="BF14" s="65">
        <v>0</v>
      </c>
      <c r="BG14" s="65">
        <v>0</v>
      </c>
      <c r="BH14" s="65">
        <v>0</v>
      </c>
      <c r="BI14" s="65">
        <v>0</v>
      </c>
      <c r="BJ14" s="65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5">
        <v>0</v>
      </c>
      <c r="BV14" s="65">
        <v>0</v>
      </c>
      <c r="BW14" s="65">
        <v>0</v>
      </c>
      <c r="BX14" s="65">
        <v>0</v>
      </c>
      <c r="BY14" s="65">
        <v>0</v>
      </c>
      <c r="BZ14" s="65">
        <v>0</v>
      </c>
      <c r="CA14" s="65">
        <v>0</v>
      </c>
      <c r="CB14" s="65">
        <v>0</v>
      </c>
      <c r="CC14" s="65">
        <v>0</v>
      </c>
      <c r="CD14" s="65">
        <v>0</v>
      </c>
      <c r="CE14" s="65">
        <v>0</v>
      </c>
      <c r="CF14" s="65">
        <v>0</v>
      </c>
      <c r="CG14" s="63"/>
      <c r="CH14" s="63"/>
      <c r="CI14" s="63"/>
      <c r="CJ14" s="63"/>
      <c r="CK14" s="63"/>
      <c r="CL14" s="63"/>
      <c r="CM14" s="63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</row>
    <row r="15" spans="1:165" x14ac:dyDescent="0.45">
      <c r="A15" s="66" t="s">
        <v>58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9664.6767902545307</v>
      </c>
      <c r="L15" s="53">
        <v>9664.6767902545307</v>
      </c>
      <c r="M15" s="53">
        <v>9664.6767902545307</v>
      </c>
      <c r="N15" s="53">
        <v>9664.6767902545307</v>
      </c>
      <c r="O15" s="53">
        <v>9664.6767902545307</v>
      </c>
      <c r="P15" s="53">
        <v>9664.6767902545307</v>
      </c>
      <c r="Q15" s="53">
        <v>9664.6767902545307</v>
      </c>
      <c r="R15" s="53">
        <v>9664.6767902545307</v>
      </c>
      <c r="S15" s="53">
        <v>9664.6767902545307</v>
      </c>
      <c r="T15" s="53">
        <v>9664.6767902545307</v>
      </c>
      <c r="U15" s="53">
        <v>9664.6767902545307</v>
      </c>
      <c r="V15" s="53">
        <v>9664.6767902545307</v>
      </c>
      <c r="W15" s="53">
        <v>9664.6767902545307</v>
      </c>
      <c r="X15" s="53">
        <v>9664.6767902545307</v>
      </c>
      <c r="Y15" s="53">
        <v>9664.6767902545307</v>
      </c>
      <c r="Z15" s="53">
        <v>9664.6767902545307</v>
      </c>
      <c r="AA15" s="53">
        <v>9664.6767902545307</v>
      </c>
      <c r="AB15" s="53">
        <v>9664.6767902545307</v>
      </c>
      <c r="AC15" s="53">
        <v>9664.6767902545307</v>
      </c>
      <c r="AD15" s="53">
        <v>9664.6767902545307</v>
      </c>
      <c r="AE15" s="53">
        <v>9664.6767902545307</v>
      </c>
      <c r="AF15" s="53">
        <v>9664.6767902545307</v>
      </c>
      <c r="AG15" s="53">
        <v>9664.6767902545307</v>
      </c>
      <c r="AH15" s="53">
        <v>9664.6767902545307</v>
      </c>
      <c r="AI15" s="53">
        <v>9664.6767902545307</v>
      </c>
      <c r="AJ15" s="53">
        <v>9664.6767902545307</v>
      </c>
      <c r="AK15" s="53">
        <v>9664.6767902545307</v>
      </c>
      <c r="AL15" s="53">
        <v>9664.6767902545307</v>
      </c>
      <c r="AM15" s="53">
        <v>9664.6767902545307</v>
      </c>
      <c r="AN15" s="53">
        <v>9664.6767902545307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0</v>
      </c>
      <c r="BE15" s="53">
        <v>0</v>
      </c>
      <c r="BF15" s="53">
        <v>0</v>
      </c>
      <c r="BG15" s="53">
        <v>0</v>
      </c>
      <c r="BH15" s="53">
        <v>0</v>
      </c>
      <c r="BI15" s="53">
        <v>0</v>
      </c>
      <c r="BJ15" s="53">
        <v>0</v>
      </c>
      <c r="BK15" s="53">
        <v>0</v>
      </c>
      <c r="BL15" s="53">
        <v>0</v>
      </c>
      <c r="BM15" s="53">
        <v>0</v>
      </c>
      <c r="BN15" s="53">
        <v>0</v>
      </c>
      <c r="BO15" s="53">
        <v>0</v>
      </c>
      <c r="BP15" s="53">
        <v>0</v>
      </c>
      <c r="BQ15" s="53">
        <v>0</v>
      </c>
      <c r="BR15" s="53">
        <v>0</v>
      </c>
      <c r="BS15" s="53">
        <v>0</v>
      </c>
      <c r="BT15" s="53">
        <v>0</v>
      </c>
      <c r="BU15" s="53">
        <v>0</v>
      </c>
      <c r="BV15" s="53">
        <v>0</v>
      </c>
      <c r="BW15" s="53">
        <v>0</v>
      </c>
      <c r="BX15" s="53">
        <v>0</v>
      </c>
      <c r="BY15" s="53">
        <v>0</v>
      </c>
      <c r="BZ15" s="53">
        <v>0</v>
      </c>
      <c r="CA15" s="53">
        <v>0</v>
      </c>
      <c r="CB15" s="53">
        <v>0</v>
      </c>
      <c r="CC15" s="53">
        <v>0</v>
      </c>
      <c r="CD15" s="53">
        <v>0</v>
      </c>
      <c r="CE15" s="53">
        <v>0</v>
      </c>
      <c r="CF15" s="53">
        <v>0</v>
      </c>
      <c r="CG15" s="67"/>
      <c r="CH15" s="67"/>
      <c r="CI15" s="67"/>
      <c r="CJ15" s="67"/>
      <c r="CK15" s="67"/>
      <c r="CL15" s="67"/>
      <c r="CM15" s="67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</row>
    <row r="16" spans="1:165" x14ac:dyDescent="0.45">
      <c r="A16" s="66" t="s">
        <v>57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39239.940823184028</v>
      </c>
      <c r="L16" s="53">
        <v>39239.940823184028</v>
      </c>
      <c r="M16" s="53">
        <v>39239.940823184028</v>
      </c>
      <c r="N16" s="53">
        <v>39239.940823184028</v>
      </c>
      <c r="O16" s="53">
        <v>39239.940823184028</v>
      </c>
      <c r="P16" s="53">
        <v>39239.940823184028</v>
      </c>
      <c r="Q16" s="53">
        <v>39239.940823184028</v>
      </c>
      <c r="R16" s="53">
        <v>39239.940823184028</v>
      </c>
      <c r="S16" s="53">
        <v>39239.940823184028</v>
      </c>
      <c r="T16" s="53">
        <v>39239.940823184028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0</v>
      </c>
      <c r="BI16" s="53">
        <v>0</v>
      </c>
      <c r="BJ16" s="53">
        <v>0</v>
      </c>
      <c r="BK16" s="53">
        <v>0</v>
      </c>
      <c r="BL16" s="53">
        <v>0</v>
      </c>
      <c r="BM16" s="53">
        <v>0</v>
      </c>
      <c r="BN16" s="53">
        <v>0</v>
      </c>
      <c r="BO16" s="53">
        <v>0</v>
      </c>
      <c r="BP16" s="53">
        <v>0</v>
      </c>
      <c r="BQ16" s="53">
        <v>0</v>
      </c>
      <c r="BR16" s="53">
        <v>0</v>
      </c>
      <c r="BS16" s="53">
        <v>0</v>
      </c>
      <c r="BT16" s="53">
        <v>0</v>
      </c>
      <c r="BU16" s="53">
        <v>0</v>
      </c>
      <c r="BV16" s="53">
        <v>0</v>
      </c>
      <c r="BW16" s="53">
        <v>0</v>
      </c>
      <c r="BX16" s="53">
        <v>0</v>
      </c>
      <c r="BY16" s="53">
        <v>0</v>
      </c>
      <c r="BZ16" s="53">
        <v>0</v>
      </c>
      <c r="CA16" s="53">
        <v>0</v>
      </c>
      <c r="CB16" s="53">
        <v>0</v>
      </c>
      <c r="CC16" s="53">
        <v>0</v>
      </c>
      <c r="CD16" s="53">
        <v>0</v>
      </c>
      <c r="CE16" s="53">
        <v>0</v>
      </c>
      <c r="CF16" s="53">
        <v>0</v>
      </c>
      <c r="CG16" s="67"/>
      <c r="CH16" s="67"/>
      <c r="CI16" s="67"/>
      <c r="CJ16" s="67"/>
      <c r="CK16" s="67"/>
      <c r="CL16" s="67"/>
      <c r="CM16" s="67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</row>
    <row r="17" spans="1:165" x14ac:dyDescent="0.45">
      <c r="A17" s="68" t="s">
        <v>59</v>
      </c>
      <c r="B17" s="69">
        <v>0</v>
      </c>
      <c r="C17" s="69">
        <v>342.72346093815634</v>
      </c>
      <c r="D17" s="69">
        <v>342.72346093815634</v>
      </c>
      <c r="E17" s="69">
        <v>342.72346093815634</v>
      </c>
      <c r="F17" s="69">
        <v>342.72346093815634</v>
      </c>
      <c r="G17" s="69">
        <v>635.49223588615632</v>
      </c>
      <c r="H17" s="69">
        <v>1822.9572505528229</v>
      </c>
      <c r="I17" s="69">
        <v>7204.4572505528231</v>
      </c>
      <c r="J17" s="69">
        <v>26480.696398791977</v>
      </c>
      <c r="K17" s="69">
        <v>75385.314012230534</v>
      </c>
      <c r="L17" s="69">
        <v>75385.314012230534</v>
      </c>
      <c r="M17" s="69">
        <v>75385.314012230534</v>
      </c>
      <c r="N17" s="69">
        <v>75385.314012230534</v>
      </c>
      <c r="O17" s="69">
        <v>75385.314012230534</v>
      </c>
      <c r="P17" s="69">
        <v>75385.314012230534</v>
      </c>
      <c r="Q17" s="69">
        <v>75385.314012230534</v>
      </c>
      <c r="R17" s="69">
        <v>75385.314012230534</v>
      </c>
      <c r="S17" s="69">
        <v>70003.814012230534</v>
      </c>
      <c r="T17" s="69">
        <v>51478.015486432007</v>
      </c>
      <c r="U17" s="69">
        <v>12238.074663247977</v>
      </c>
      <c r="V17" s="69">
        <v>12238.074663247977</v>
      </c>
      <c r="W17" s="69">
        <v>12238.074663247977</v>
      </c>
      <c r="X17" s="69">
        <v>12238.074663247977</v>
      </c>
      <c r="Y17" s="69">
        <v>12238.074663247977</v>
      </c>
      <c r="Z17" s="69">
        <v>12238.074663247977</v>
      </c>
      <c r="AA17" s="69">
        <v>12238.074663247977</v>
      </c>
      <c r="AB17" s="69">
        <v>12238.074663247977</v>
      </c>
      <c r="AC17" s="69">
        <v>12238.074663247977</v>
      </c>
      <c r="AD17" s="69">
        <v>12238.074663247977</v>
      </c>
      <c r="AE17" s="69">
        <v>12238.074663247977</v>
      </c>
      <c r="AF17" s="69">
        <v>12238.074663247977</v>
      </c>
      <c r="AG17" s="69">
        <v>12238.074663247977</v>
      </c>
      <c r="AH17" s="69">
        <v>12238.074663247977</v>
      </c>
      <c r="AI17" s="69">
        <v>12238.074663247977</v>
      </c>
      <c r="AJ17" s="69">
        <v>12238.074663247977</v>
      </c>
      <c r="AK17" s="69">
        <v>12238.074663247977</v>
      </c>
      <c r="AL17" s="69">
        <v>12238.074663247977</v>
      </c>
      <c r="AM17" s="69">
        <v>12238.074663247977</v>
      </c>
      <c r="AN17" s="69">
        <v>12238.074663247977</v>
      </c>
      <c r="AO17" s="69">
        <v>2573.3978729934456</v>
      </c>
      <c r="AP17" s="69">
        <v>2573.3978729934456</v>
      </c>
      <c r="AQ17" s="69">
        <v>2573.3978729934456</v>
      </c>
      <c r="AR17" s="69">
        <v>2573.3978729934456</v>
      </c>
      <c r="AS17" s="69">
        <v>2573.3978729934456</v>
      </c>
      <c r="AT17" s="69">
        <v>2573.3978729934456</v>
      </c>
      <c r="AU17" s="69">
        <v>2573.3978729934456</v>
      </c>
      <c r="AV17" s="69">
        <v>2573.3978729934456</v>
      </c>
      <c r="AW17" s="69">
        <v>2573.3978729934456</v>
      </c>
      <c r="AX17" s="69">
        <v>2573.3978729934456</v>
      </c>
      <c r="AY17" s="69">
        <v>2573.3978729934456</v>
      </c>
      <c r="AZ17" s="69">
        <v>2573.3978729934456</v>
      </c>
      <c r="BA17" s="69">
        <v>2573.3978729934456</v>
      </c>
      <c r="BB17" s="69">
        <v>2573.3978729934456</v>
      </c>
      <c r="BC17" s="69">
        <v>2573.3978729934456</v>
      </c>
      <c r="BD17" s="69">
        <v>2573.3978729934456</v>
      </c>
      <c r="BE17" s="69">
        <v>2573.3978729934456</v>
      </c>
      <c r="BF17" s="69">
        <v>2573.3978729934456</v>
      </c>
      <c r="BG17" s="69">
        <v>2573.3978729934456</v>
      </c>
      <c r="BH17" s="69">
        <v>2573.3978729934456</v>
      </c>
      <c r="BI17" s="69">
        <v>2573.3978729934456</v>
      </c>
      <c r="BJ17" s="69">
        <v>2573.3978729934456</v>
      </c>
      <c r="BK17" s="69">
        <v>2573.3978729934456</v>
      </c>
      <c r="BL17" s="69">
        <v>2573.3978729934456</v>
      </c>
      <c r="BM17" s="69">
        <v>2573.3978729934456</v>
      </c>
      <c r="BN17" s="69">
        <v>2573.3978729934456</v>
      </c>
      <c r="BO17" s="69">
        <v>2573.3978729934456</v>
      </c>
      <c r="BP17" s="69">
        <v>2573.3978729934456</v>
      </c>
      <c r="BQ17" s="69">
        <v>2573.3978729934456</v>
      </c>
      <c r="BR17" s="69">
        <v>2573.3978729934456</v>
      </c>
      <c r="BS17" s="69">
        <v>2573.3978729934456</v>
      </c>
      <c r="BT17" s="69">
        <v>2573.3978729934456</v>
      </c>
      <c r="BU17" s="69">
        <v>2573.3978729934456</v>
      </c>
      <c r="BV17" s="69">
        <v>2573.3978729934456</v>
      </c>
      <c r="BW17" s="69">
        <v>2573.3978729934456</v>
      </c>
      <c r="BX17" s="69">
        <v>2573.3978729934456</v>
      </c>
      <c r="BY17" s="69">
        <v>2573.3978729934456</v>
      </c>
      <c r="BZ17" s="69">
        <v>2230.6744120552894</v>
      </c>
      <c r="CA17" s="69">
        <v>2230.6744120552894</v>
      </c>
      <c r="CB17" s="69">
        <v>2230.6744120552894</v>
      </c>
      <c r="CC17" s="69">
        <v>2230.6744120552894</v>
      </c>
      <c r="CD17" s="69">
        <v>1937.9056371072893</v>
      </c>
      <c r="CE17" s="69">
        <v>750.44062244062263</v>
      </c>
      <c r="CF17" s="69">
        <v>750.44062244062263</v>
      </c>
      <c r="CG17" s="63"/>
      <c r="CH17" s="63"/>
      <c r="CI17" s="63"/>
      <c r="CJ17" s="63"/>
      <c r="CK17" s="63"/>
      <c r="CL17" s="63"/>
      <c r="CM17" s="63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</row>
    <row r="18" spans="1:165" x14ac:dyDescent="0.45"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</row>
    <row r="19" spans="1:165" x14ac:dyDescent="0.45"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</row>
    <row r="20" spans="1:165" x14ac:dyDescent="0.45"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</row>
    <row r="21" spans="1:165" x14ac:dyDescent="0.45"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</row>
  </sheetData>
  <sheetProtection algorithmName="SHA-512" hashValue="21T2kf9F7yEIxbE2BvTTz60FF8J8jlugUTjev15SADMdwDOMZpcNHE/K/4IObyz8kc9P1IUsHpLjZbsCTxrQow==" saltValue="mYKyyLgO3qWqr/nr4TBdm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11"/>
  <sheetViews>
    <sheetView workbookViewId="0"/>
  </sheetViews>
  <sheetFormatPr defaultColWidth="0" defaultRowHeight="14.25" zeroHeight="1" x14ac:dyDescent="0.45"/>
  <cols>
    <col min="1" max="1" width="20.59765625" style="18" bestFit="1" customWidth="1"/>
    <col min="2" max="2" width="12.3984375" style="18" bestFit="1" customWidth="1"/>
    <col min="3" max="3" width="15.3984375" style="18" bestFit="1" customWidth="1"/>
    <col min="4" max="4" width="0" style="18" hidden="1" customWidth="1"/>
    <col min="5" max="16384" width="9.1328125" style="18" hidden="1"/>
  </cols>
  <sheetData>
    <row r="1" spans="1:4" ht="14.65" thickBot="1" x14ac:dyDescent="0.5">
      <c r="A1" s="7" t="s">
        <v>10</v>
      </c>
      <c r="B1" s="8" t="s">
        <v>12</v>
      </c>
      <c r="C1" s="8" t="s">
        <v>13</v>
      </c>
      <c r="D1" s="19"/>
    </row>
    <row r="2" spans="1:4" ht="14.65" thickTop="1" x14ac:dyDescent="0.45">
      <c r="A2" s="45" t="s">
        <v>42</v>
      </c>
      <c r="B2" s="46">
        <v>1.11E-2</v>
      </c>
      <c r="C2" s="19">
        <f t="shared" ref="C2" si="0">1+B2</f>
        <v>1.0111000000000001</v>
      </c>
      <c r="D2" s="19"/>
    </row>
    <row r="3" spans="1:4" x14ac:dyDescent="0.45">
      <c r="A3" s="24" t="s">
        <v>14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45">
      <c r="A4" s="24" t="s">
        <v>15</v>
      </c>
      <c r="B4" s="19">
        <v>2.3E-2</v>
      </c>
      <c r="C4" s="19">
        <f t="shared" si="1"/>
        <v>1.0229999999999999</v>
      </c>
      <c r="D4" s="19"/>
    </row>
    <row r="5" spans="1:4" x14ac:dyDescent="0.45">
      <c r="A5" s="24" t="s">
        <v>16</v>
      </c>
      <c r="B5" s="19">
        <v>3.1E-2</v>
      </c>
      <c r="C5" s="19">
        <f t="shared" si="1"/>
        <v>1.0309999999999999</v>
      </c>
      <c r="D5" s="19"/>
    </row>
    <row r="6" spans="1:4" x14ac:dyDescent="0.45">
      <c r="A6" s="24" t="s">
        <v>17</v>
      </c>
      <c r="B6" s="19">
        <v>1.4999999999999999E-2</v>
      </c>
      <c r="C6" s="19">
        <f t="shared" si="1"/>
        <v>1.0149999999999999</v>
      </c>
      <c r="D6" s="19"/>
    </row>
    <row r="7" spans="1:4" x14ac:dyDescent="0.45">
      <c r="A7" s="24" t="s">
        <v>18</v>
      </c>
      <c r="B7" s="19">
        <v>8.0000000000000004E-4</v>
      </c>
      <c r="C7" s="19">
        <f>1+B7</f>
        <v>1.0007999999999999</v>
      </c>
      <c r="D7" s="19"/>
    </row>
    <row r="8" spans="1:4" x14ac:dyDescent="0.45">
      <c r="A8" s="24" t="s">
        <v>39</v>
      </c>
      <c r="B8" s="21">
        <v>-3.8E-3</v>
      </c>
      <c r="C8" s="19">
        <f t="shared" ref="C8:C9" si="2">1+B8</f>
        <v>0.99619999999999997</v>
      </c>
      <c r="D8" s="19"/>
    </row>
    <row r="9" spans="1:4" x14ac:dyDescent="0.45">
      <c r="A9" s="24" t="s">
        <v>40</v>
      </c>
      <c r="B9" s="21">
        <v>1.2699999999999999E-2</v>
      </c>
      <c r="C9" s="19">
        <f t="shared" si="2"/>
        <v>1.0126999999999999</v>
      </c>
    </row>
    <row r="10" spans="1:4" x14ac:dyDescent="0.45">
      <c r="A10" s="26" t="s">
        <v>47</v>
      </c>
      <c r="B10" s="21">
        <v>1.7500000000000002E-2</v>
      </c>
      <c r="C10" s="21">
        <f>1+B10</f>
        <v>1.0175000000000001</v>
      </c>
    </row>
    <row r="11" spans="1:4" x14ac:dyDescent="0.45">
      <c r="A11" s="26" t="s">
        <v>48</v>
      </c>
      <c r="B11" s="21">
        <v>1.6899999999999998E-2</v>
      </c>
      <c r="C11" s="21">
        <f>1+B11</f>
        <v>1.0168999999999999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Investeringer</vt:lpstr>
      <vt:lpstr>Finansielle omkostninger</vt:lpstr>
      <vt:lpstr>Ikke-påvirkelige omkostninger</vt:lpstr>
      <vt:lpstr>Gen. inv. faktisk niveau Lende</vt:lpstr>
      <vt:lpstr>Gen. inv. 2017-niveau Lende</vt:lpstr>
      <vt:lpstr>Pristalsregulering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Anna Gammelby</cp:lastModifiedBy>
  <dcterms:created xsi:type="dcterms:W3CDTF">2016-02-18T09:14:14Z</dcterms:created>
  <dcterms:modified xsi:type="dcterms:W3CDTF">2020-10-04T18:03:19Z</dcterms:modified>
</cp:coreProperties>
</file>