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BlueKolding Spildevand AS (S058)\ØR2027\"/>
    </mc:Choice>
  </mc:AlternateContent>
  <xr:revisionPtr revIDLastSave="0" documentId="13_ncr:1_{9A3C67F6-79BD-46EC-8584-EC803B53071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10-tillæg'!$A$1:$E$28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10-tillæg'!$B$9:$B$14</definedName>
    <definedName name="PG10Tillæg_K_Tabel">'5.1. § 10-tillæg'!$B$8:$D$21</definedName>
    <definedName name="PG10Tillæg_K_Tabel_Total">'5.1. § 10-tillæg'!$B$21</definedName>
    <definedName name="PG10Tillæg_ØR_Tabel">'5.1. § 10-tillæg'!$B$23:$D$26</definedName>
    <definedName name="PG10Tillæg_ØR_Tabel_SletDrik">'5.1. § 10-tillæg'!$B$24:$D$24</definedName>
    <definedName name="PG10Tillæg_ØR_Tabel_Total">'5.1. § 10-tillæg'!$B$26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10-tillæg'!$A$1:$E$28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C9" i="3"/>
  <c r="C23" i="4"/>
  <c r="C10" i="4" l="1"/>
  <c r="C10" i="6" l="1"/>
  <c r="E11" i="15" l="1"/>
  <c r="E12" i="15" s="1"/>
  <c r="C11" i="15"/>
  <c r="C12" i="15" s="1"/>
  <c r="E11" i="14"/>
  <c r="E12" i="14" s="1"/>
  <c r="C11" i="14"/>
  <c r="C12" i="14" s="1"/>
  <c r="C12" i="3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C14" i="7" s="1"/>
  <c r="E13" i="8"/>
  <c r="C13" i="7" s="1"/>
  <c r="E12" i="8"/>
  <c r="C12" i="7" s="1"/>
  <c r="E11" i="8"/>
  <c r="C11" i="7" s="1"/>
  <c r="E10" i="8"/>
  <c r="E9" i="8"/>
  <c r="C9" i="7" s="1"/>
  <c r="C26" i="7"/>
  <c r="C18" i="3" s="1"/>
  <c r="C16" i="6"/>
  <c r="C13" i="3" l="1"/>
  <c r="C12" i="11"/>
  <c r="C19" i="3" s="1"/>
  <c r="C10" i="7"/>
  <c r="C21" i="7" s="1"/>
  <c r="C11" i="4" s="1"/>
  <c r="C12" i="4" s="1"/>
  <c r="C15" i="4" s="1"/>
  <c r="C19" i="4" s="1"/>
  <c r="C24" i="4" s="1"/>
  <c r="C16" i="12"/>
  <c r="C21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</calcChain>
</file>

<file path=xl/sharedStrings.xml><?xml version="1.0" encoding="utf-8"?>
<sst xmlns="http://schemas.openxmlformats.org/spreadsheetml/2006/main" count="341" uniqueCount="159">
  <si>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</si>
  <si>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</si>
  <si>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</si>
  <si>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</si>
  <si>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</si>
  <si>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</si>
  <si>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</si>
  <si>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</si>
  <si>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</si>
  <si>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</si>
  <si>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</si>
  <si>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</si>
  <si>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</si>
  <si>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</si>
  <si>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</si>
  <si>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</si>
  <si>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</si>
  <si>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</si>
  <si>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</si>
  <si>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</si>
  <si>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</si>
  <si>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</si>
  <si>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</si>
  <si>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</si>
  <si>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</si>
  <si>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</si>
  <si>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</si>
  <si>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</si>
  <si>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</si>
  <si>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</si>
  <si>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</si>
  <si>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</si>
  <si>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</si>
  <si>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</si>
  <si>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</si>
  <si>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</si>
  <si>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</si>
  <si>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</si>
  <si>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</si>
  <si>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</si>
  <si>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</si>
  <si>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</si>
  <si>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</si>
  <si>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</si>
  <si>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</si>
  <si>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</si>
  <si>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</si>
  <si>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</si>
  <si>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</si>
  <si>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</si>
  <si>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</si>
  <si>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</si>
  <si>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</si>
  <si>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</si>
  <si>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</si>
  <si>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</si>
  <si>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</si>
  <si>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</si>
  <si>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</si>
  <si>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</si>
  <si>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</si>
  <si>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</si>
  <si>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</si>
  <si>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</si>
  <si>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</si>
  <si>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</si>
  <si>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</si>
  <si>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</si>
  <si>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</si>
  <si>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</si>
  <si>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</si>
  <si>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</si>
  <si>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</si>
  <si>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</si>
  <si>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</si>
  <si>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</si>
  <si>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</si>
  <si>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</si>
  <si>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</si>
  <si>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</si>
  <si>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</si>
  <si>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</si>
  <si>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</si>
  <si>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</si>
  <si>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</si>
  <si>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</si>
  <si>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</si>
  <si>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</si>
  <si>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</si>
  <si>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</si>
  <si>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</si>
  <si>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</si>
  <si>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</si>
  <si>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</si>
  <si>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</si>
  <si>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</si>
  <si>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</si>
  <si>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</si>
  <si>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</si>
  <si>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</si>
  <si>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</si>
  <si>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</si>
  <si>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</si>
  <si>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</si>
  <si>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</si>
  <si>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</si>
  <si>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</si>
  <si>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</si>
  <si>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</si>
  <si>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</si>
  <si>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</si>
  <si>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</si>
  <si>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</si>
  <si>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</si>
  <si>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</si>
  <si>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</si>
  <si>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</si>
  <si>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</si>
  <si>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</si>
  <si>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</si>
  <si>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</si>
  <si>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</si>
  <si>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</si>
  <si>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</si>
  <si>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</si>
  <si>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</si>
  <si>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</si>
  <si>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</si>
  <si>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</si>
  <si>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</si>
  <si>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</si>
  <si>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</si>
  <si>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</si>
  <si>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</si>
  <si>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</si>
  <si>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</si>
  <si>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</si>
  <si>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</si>
  <si>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</si>
  <si>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</si>
  <si>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</si>
  <si>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</si>
  <si>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</si>
  <si>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</si>
  <si>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</si>
  <si>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</si>
  <si>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</si>
  <si>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</si>
  <si>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</si>
  <si>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</si>
  <si>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</si>
  <si>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Betalinger til projekters medfinansiering - ØR - Hylkedalen</t>
  </si>
  <si>
    <t>Betalinger til projekters medfinansiering - ØR - Brændkjær</t>
  </si>
  <si>
    <t>Reduktion af overløb via seperatkloakering</t>
  </si>
  <si>
    <t>Udvidelse af forsyningsområdet - 2025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</si>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</sst>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89IBeX99NVgHH/1Aale3Uy2ZInWvU4ICtVjPNnYGm1Kk1p0CKU1gS+w1bFNMHMrbeRHN3ZoaTQNDtAvW7s7hjA==" saltValue="gdqV+F6bttxRzWtaQKeSX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205426283.64587653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2601750.7283882685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-178180.05898034148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-1296386.8771707471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5969395.2089614859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212522862.64707521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10-tillæg'!C26</f>
        <v>656886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12122.519661676812</v>
      </c>
      <c r="D19" s="39" t="s">
        <v>31</v>
      </c>
      <c r="E19" s="11"/>
    </row>
    <row r="20" spans="1:5" ht="15" customHeight="1" x14ac:dyDescent="0.25">
      <c r="A20" s="11"/>
      <c r="B20" s="40" t="s">
        <v>158</v>
      </c>
      <c r="C20" s="34">
        <v>-12766384.91709581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-101486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-8422359.5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191901640.74964106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y1TIEdR7tvr4uQgMk7btZ/6miHqAH5jZGLjihVHgRLZM8FNXkWjeYw+9FhvDtt/no4VxXl+de0bOY8fzUJH6TA==" saltValue="zvXkMiG/lKbT9hmIWVcAl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184630794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1578757.3727209875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10-tillæg'!C21+'5.2. Varige tillæg'!C18+'5.2. Varige tillæg'!E18+'5.3. Engangstillæg'!C13+'5.3. Engangstillæg'!E13</f>
        <v>4477221.0968630202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190686772.46958402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178807717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11879055.469584018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3678723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15557778.469584018</v>
      </c>
      <c r="D19" s="27" t="s">
        <v>31</v>
      </c>
      <c r="E19" s="11"/>
    </row>
    <row r="20" spans="1:5" ht="29.25" customHeight="1" x14ac:dyDescent="0.25">
      <c r="A20" s="11"/>
      <c r="B20" s="49" t="s">
        <v>156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15" customHeight="1" x14ac:dyDescent="0.25">
      <c r="A23" s="11"/>
      <c r="B23" s="52" t="s">
        <v>146</v>
      </c>
      <c r="C23" s="53">
        <f>100*3678723/(178480677+3500448)</f>
        <v>2.0214860194979014</v>
      </c>
      <c r="D23" s="46" t="s">
        <v>147</v>
      </c>
      <c r="E23" s="11"/>
    </row>
    <row r="24" spans="1:5" ht="15" customHeight="1" x14ac:dyDescent="0.25">
      <c r="A24" s="11"/>
      <c r="B24" s="52" t="s">
        <v>148</v>
      </c>
      <c r="C24" s="53">
        <f>C19/C12*100</f>
        <v>8.1588136754821843</v>
      </c>
      <c r="D24" s="46" t="s">
        <v>147</v>
      </c>
      <c r="E24" s="11"/>
    </row>
    <row r="25" spans="1:5" ht="56.25" customHeight="1" x14ac:dyDescent="0.25">
      <c r="A25" s="11"/>
      <c r="B25" s="54" t="s">
        <v>149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XSy7WA5LBCedaj0hPuP24Q37HfdDNcdDeBu+DTXZWol16zGmZXR6GhIlkqQfT4Qr/yQR9BbBMWZXx4zAmrAmNw==" saltValue="aH4WqlNzd9H/OzJvNOl1n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199507477.94615638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1578757.3727209875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-172234.27302490958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-1257782.126738311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5770064.7267623981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205426283.64587653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656886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12376.866307918193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-12766384.91709581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2574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157</v>
      </c>
      <c r="C23" s="78">
        <v>193331735.59508863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B2aKdNjIKo3/Wiu7JLFSXmVslfopOICNxPlnB6SF8K/JOuVEl9GP5XjicfVheYkQDnMPo9RikyrgpdlkHs3Y6Q==" saltValue="RF9h7r/tp7WFrBLD+RDEE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64706601.510052405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-1294132.0302010481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1406874.3786859999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64819343.858537361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-1296386.8771707471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147813602.06018838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1197131.3233999999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149010733.38358837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-1296386.8771707471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aj1fpMEqKpUIInLa7ay8m9VPvvwYb+aAmG1y2M0XvdwicSgyKebfc3ID+gZSjymhMno/uELGX+c0vqIKjBI3CA==" saltValue="hNy+l/WeRW0JKsngiq5Wu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11400.639922389993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349942.45694062999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142</v>
      </c>
      <c r="C14" s="33">
        <f>'5.1.a. § 10-tillæg'!E14</f>
        <v>0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33">
        <v>443119</v>
      </c>
      <c r="D15" s="46" t="s">
        <v>31</v>
      </c>
      <c r="E15" s="11"/>
    </row>
    <row r="16" spans="1:5" ht="15" customHeight="1" x14ac:dyDescent="0.25">
      <c r="A16" s="11"/>
      <c r="B16" s="98" t="s">
        <v>152</v>
      </c>
      <c r="C16" s="99">
        <v>1012209</v>
      </c>
      <c r="D16" s="46" t="s">
        <v>31</v>
      </c>
      <c r="E16" s="11"/>
    </row>
    <row r="17" spans="1:5" ht="15" customHeight="1" x14ac:dyDescent="0.25">
      <c r="A17" s="11"/>
      <c r="B17" s="98" t="s">
        <v>150</v>
      </c>
      <c r="C17" s="99">
        <v>101781</v>
      </c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98"/>
      <c r="C20" s="99"/>
      <c r="D20" s="46" t="s">
        <v>31</v>
      </c>
      <c r="E20" s="11"/>
    </row>
    <row r="21" spans="1:5" ht="15" customHeight="1" x14ac:dyDescent="0.25">
      <c r="A21" s="11"/>
      <c r="B21" s="25" t="s">
        <v>48</v>
      </c>
      <c r="C21" s="100">
        <f>SUM(C9:C20)</f>
        <v>1918452.09686302</v>
      </c>
      <c r="D21" s="101" t="s">
        <v>31</v>
      </c>
      <c r="E21" s="11"/>
    </row>
    <row r="22" spans="1:5" ht="15" customHeight="1" x14ac:dyDescent="0.25">
      <c r="A22" s="11"/>
      <c r="B22" s="102"/>
      <c r="C22" s="103"/>
      <c r="D22" s="103"/>
      <c r="E22" s="11"/>
    </row>
    <row r="23" spans="1:5" ht="15" customHeight="1" x14ac:dyDescent="0.25">
      <c r="A23" s="11"/>
      <c r="B23" s="83" t="s">
        <v>39</v>
      </c>
      <c r="C23" s="84"/>
      <c r="D23" s="85"/>
      <c r="E23" s="11"/>
    </row>
    <row r="24" spans="1:5" ht="15" customHeight="1" x14ac:dyDescent="0.25">
      <c r="A24" s="11"/>
      <c r="B24" s="104" t="s">
        <v>49</v>
      </c>
      <c r="C24" s="33">
        <v>656886</v>
      </c>
      <c r="D24" s="46" t="s">
        <v>31</v>
      </c>
      <c r="E24" s="11"/>
    </row>
    <row r="25" spans="1:5" ht="15" customHeight="1" x14ac:dyDescent="0.25">
      <c r="A25" s="11"/>
      <c r="B25" s="104" t="s">
        <v>50</v>
      </c>
      <c r="C25" s="33">
        <v>0</v>
      </c>
      <c r="D25" s="46" t="s">
        <v>31</v>
      </c>
      <c r="E25" s="11"/>
    </row>
    <row r="26" spans="1:5" ht="15" customHeight="1" x14ac:dyDescent="0.25">
      <c r="A26" s="11"/>
      <c r="B26" s="25" t="s">
        <v>48</v>
      </c>
      <c r="C26" s="100">
        <f>SUM(C24:C25)</f>
        <v>656886</v>
      </c>
      <c r="D26" s="101" t="s">
        <v>31</v>
      </c>
      <c r="E26" s="11"/>
    </row>
    <row r="27" spans="1:5" ht="15" customHeight="1" x14ac:dyDescent="0.25">
      <c r="A27" s="11"/>
      <c r="B27" s="11"/>
      <c r="C27" s="11"/>
      <c r="D27" s="11"/>
      <c r="E27" s="11"/>
    </row>
    <row r="28" spans="1:5" ht="15" customHeight="1" x14ac:dyDescent="0.25">
      <c r="A28" s="11"/>
      <c r="B28" s="11"/>
      <c r="C28" s="11"/>
      <c r="D28" s="11"/>
      <c r="E28" s="11"/>
    </row>
  </sheetData>
  <sheetProtection algorithmName="SHA-512" hashValue="OncFMva713uHE1OjoKovK7SiUl4OWRhvsQjaEKkpEWjQeQU+15KdSU4d8Muo9Cl3wxvefapQ6mKS8m68mCyz/A==" saltValue="wzZQaxq1usKlDX+DLPbq3Q==" spinCount="100000" sheet="1" objects="1" scenarios="1"/>
  <mergeCells count="3">
    <mergeCell ref="B3:D5"/>
    <mergeCell ref="B8:D8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4575185.3818832496</v>
      </c>
      <c r="D9" s="33">
        <v>3620949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156415.36007761001</v>
      </c>
      <c r="D10" s="33">
        <v>167816</v>
      </c>
      <c r="E10" s="33">
        <f t="shared" ref="E10:E19" si="0">MAX(D10-C10,0)</f>
        <v>11400.639922389993</v>
      </c>
      <c r="F10" s="46" t="s">
        <v>31</v>
      </c>
      <c r="G10" s="11"/>
    </row>
    <row r="11" spans="1:7" ht="38.25" customHeight="1" x14ac:dyDescent="0.25">
      <c r="A11" s="11"/>
      <c r="B11" s="97" t="s">
        <v>139</v>
      </c>
      <c r="C11" s="33">
        <v>379728.13556775003</v>
      </c>
      <c r="D11" s="33">
        <v>336525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437371.54305937001</v>
      </c>
      <c r="D12" s="33">
        <v>787314</v>
      </c>
      <c r="E12" s="33">
        <f t="shared" si="0"/>
        <v>349942.45694062999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107168.66575664</v>
      </c>
      <c r="D13" s="33">
        <v>57976</v>
      </c>
      <c r="E13" s="33">
        <f t="shared" si="0"/>
        <v>0</v>
      </c>
      <c r="F13" s="46" t="s">
        <v>31</v>
      </c>
      <c r="G13" s="11"/>
    </row>
    <row r="14" spans="1:7" ht="15" customHeight="1" x14ac:dyDescent="0.25">
      <c r="A14" s="11"/>
      <c r="B14" s="98" t="s">
        <v>142</v>
      </c>
      <c r="C14" s="33">
        <v>82543.613102620002</v>
      </c>
      <c r="D14" s="33">
        <v>67452</v>
      </c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uIYJlGT0munHdanTthDtug8B7SlrJZs1ZAfS605mTEv3ZuKZ0PAWmw4vsg0a/1r4rnBAD24dq3wOtjdVgG/Lzw==" saltValue="RkAYUT1+1/l0/saEY6nBu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153</v>
      </c>
      <c r="C10" s="33">
        <v>283806</v>
      </c>
      <c r="D10" s="46" t="s">
        <v>31</v>
      </c>
      <c r="E10" s="33">
        <v>835565</v>
      </c>
      <c r="F10" s="46" t="s">
        <v>31</v>
      </c>
      <c r="G10" s="11"/>
    </row>
    <row r="11" spans="1:7" ht="15" customHeight="1" x14ac:dyDescent="0.25">
      <c r="A11" s="11"/>
      <c r="B11" s="112" t="s">
        <v>154</v>
      </c>
      <c r="C11" s="33">
        <v>1111457</v>
      </c>
      <c r="D11" s="46" t="s">
        <v>31</v>
      </c>
      <c r="E11" s="33">
        <v>327941</v>
      </c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1395263</v>
      </c>
      <c r="D18" s="101" t="s">
        <v>31</v>
      </c>
      <c r="E18" s="100">
        <f>SUM(E10:E17)</f>
        <v>1163506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-1195.069906711783</v>
      </c>
      <c r="D19" s="46" t="s">
        <v>31</v>
      </c>
      <c r="E19" s="33">
        <f>-E18*'8. Nøgletal'!C23</f>
        <v>-996.56552698566486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-27905.260000000002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39482.101165696025</v>
      </c>
      <c r="D21" s="46" t="s">
        <v>31</v>
      </c>
      <c r="E21" s="33">
        <f>SUM(E18:E20)*'8. Nøgletal'!C9</f>
        <v>33596.522656270114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1405644.7712589842</v>
      </c>
      <c r="D22" s="101" t="s">
        <v>31</v>
      </c>
      <c r="E22" s="100">
        <f>SUM(E18:E21)</f>
        <v>1196105.9571292845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Nx3ZQ+8j5PuTRT0gLzv6xJbYHPtYzPqBkjZm1UutxUVofEbMUymG996wKaEvdYA2PU0gZFuiEOZtAezIFLWh8g==" saltValue="Ae36OVnwXyOuTdgpAq3iI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155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53Bck3QMZ0WwyNYmF5N80BooTCFhdxD8nUV/SxAo/vfiRA46FtcgR7hzKjNqrkoXpjth4iBd+ZBK9FyuNOZFSA==" saltValue="B+jGmwdy5EtfI0BZUKhS4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>
        <v>11695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-10.016995046091168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-233.9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12122.519661676812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CTNZlFdg0Rxuh9q2bZLvyBJ6A9xf2lpUiKkAxnsws8dHvN8whKz2cF5p5wzGLIjYmBcoBrSJ2TC8opRLmLrEg==" saltValue="2bXiPVHMb7p3RI4H7Bu0O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>
        <v>0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143</v>
      </c>
      <c r="C13" s="118">
        <v>656886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555400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-101486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-101486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39H4Tp5YlBNb++CYJR5BAAmsxoEK6YUgPJqCIQDBQIpZR03OnFxPRgtERfBIvq1tVyh0OHkS/xJ/hVuBGDLDBg==" saltValue="HDILmdArZ2oRlJZm4mO3a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fA2synW2IPM5E11RuF+pq+LHC0duh+TosZ0S5HLWxIf9C44bWIRNnIbXnvHb4E870LuZiTnzNiuvwMTho6hokw==" saltValue="4fa+y8C7FQNSU6ilpoVyw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ANaCSJGsyGdbmXiwtBhmJaBaOoHoT8lYtm1jL/6keinfSjrCXL4EAgAIt87JCX+i8lbTdIcmFcBs7CGDBsXOew==" saltValue="2dwxn52N1CbZuBE7BoQUs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iM/K1VgxkStv409cNo7fs9bQPQ920fVN3ZPSMY9767r3h4qDb+QdS36kozWFCWrCLcOO+l+2Qn6NyLbnPa3yA==" saltValue="ZTsR9Tva6cVizPDC7qdld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8.5651945669868899E-4</v>
      </c>
      <c r="D23" s="22"/>
    </row>
    <row r="24" spans="1:4" ht="15" customHeight="1" x14ac:dyDescent="0.25">
      <c r="A24" s="11"/>
      <c r="B24" s="44" t="s">
        <v>121</v>
      </c>
      <c r="C24" s="8">
        <v>8.5651945669868899E-4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V4An56FG6IitNq7fkJHp1YkSPXJkNofHnxwouNTM/UNr5l7OysLOvU/gRJrII+qptu2LhVu/rKWxX9XNX9YVuQ==" saltValue="ms0zMXPgVd4rRKeovwDh/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2026-09-14T10:12:10Z</dcterms:modified>
</cp:coreProperties>
</file>