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Vildbjerg Vand AS (V210)\ØR2024\"/>
    </mc:Choice>
  </mc:AlternateContent>
  <xr:revisionPtr revIDLastSave="0" documentId="13_ncr:1_{CA27B895-AFC2-4E55-BD3A-15A773A4B00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c r="E33" i="16" s="1"/>
  <c r="E27" i="16"/>
  <c r="E9" i="2" l="1"/>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<sst xmlns="http://schemas.openxmlformats.org/spreadsheetml/2006/main" count="346" uniqueCount="151">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</sst>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7" t="s">
        <v>4</v>
      </c>
      <c r="E6" s="77"/>
      <c r="F6" s="77"/>
      <c r="G6" s="77"/>
      <c r="H6" s="3"/>
      <c r="I6" s="1"/>
    </row>
    <row r="7" spans="1:9" ht="15" customHeight="1" x14ac:dyDescent="0.25">
      <c r="A7" s="1"/>
      <c r="B7" s="1"/>
      <c r="C7" s="3"/>
      <c r="D7" s="77"/>
      <c r="E7" s="77"/>
      <c r="F7" s="77"/>
      <c r="G7" s="77"/>
      <c r="H7" s="3"/>
      <c r="I7" s="1"/>
    </row>
    <row r="8" spans="1:9" ht="15.75" x14ac:dyDescent="0.25">
      <c r="A8" s="1"/>
      <c r="B8" s="1"/>
      <c r="C8" s="4"/>
      <c r="D8" s="82" t="s">
        <v>127</v>
      </c>
      <c r="E8" s="82"/>
      <c r="F8" s="82"/>
      <c r="G8" s="82"/>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1" t="s">
        <v>5</v>
      </c>
      <c r="E11" s="81"/>
      <c r="F11" s="81"/>
      <c r="G11" s="81"/>
      <c r="H11" s="5"/>
      <c r="I11" s="1"/>
    </row>
    <row r="12" spans="1:9" x14ac:dyDescent="0.25">
      <c r="A12" s="1"/>
      <c r="B12" s="1"/>
      <c r="C12" s="1"/>
      <c r="D12" s="1"/>
      <c r="E12" s="1"/>
      <c r="F12" s="1"/>
      <c r="G12" s="1"/>
      <c r="H12" s="1"/>
      <c r="I12" s="1"/>
    </row>
    <row r="13" spans="1:9" x14ac:dyDescent="0.25">
      <c r="A13" s="1"/>
      <c r="B13" s="1"/>
      <c r="C13" s="6" t="s">
        <v>6</v>
      </c>
      <c r="D13" s="74" t="s">
        <v>80</v>
      </c>
      <c r="E13" s="75"/>
      <c r="F13" s="75"/>
      <c r="G13" s="76"/>
      <c r="H13" s="1"/>
      <c r="I13" s="1"/>
    </row>
    <row r="14" spans="1:9" x14ac:dyDescent="0.25">
      <c r="A14" s="1"/>
      <c r="B14" s="1"/>
      <c r="C14" s="6" t="s">
        <v>14</v>
      </c>
      <c r="D14" s="74" t="s">
        <v>110</v>
      </c>
      <c r="E14" s="75"/>
      <c r="F14" s="75"/>
      <c r="G14" s="76"/>
      <c r="H14" s="1"/>
      <c r="I14" s="1"/>
    </row>
    <row r="15" spans="1:9" x14ac:dyDescent="0.25">
      <c r="A15" s="1"/>
      <c r="B15" s="1"/>
      <c r="C15" s="6" t="s">
        <v>26</v>
      </c>
      <c r="D15" s="74" t="s">
        <v>68</v>
      </c>
      <c r="E15" s="75"/>
      <c r="F15" s="75"/>
      <c r="G15" s="76"/>
      <c r="H15" s="1"/>
      <c r="I15" s="1"/>
    </row>
    <row r="16" spans="1:9" x14ac:dyDescent="0.25">
      <c r="A16" s="1"/>
      <c r="B16" s="1"/>
      <c r="C16" s="6" t="s">
        <v>27</v>
      </c>
      <c r="D16" s="74" t="s">
        <v>107</v>
      </c>
      <c r="E16" s="75"/>
      <c r="F16" s="75"/>
      <c r="G16" s="76"/>
      <c r="H16" s="1"/>
      <c r="I16" s="1"/>
    </row>
    <row r="17" spans="1:9" x14ac:dyDescent="0.25">
      <c r="A17" s="1"/>
      <c r="B17" s="1"/>
      <c r="C17" s="6" t="s">
        <v>45</v>
      </c>
      <c r="D17" s="74" t="s">
        <v>108</v>
      </c>
      <c r="E17" s="75"/>
      <c r="F17" s="75"/>
      <c r="G17" s="76"/>
      <c r="H17" s="1"/>
      <c r="I17" s="1"/>
    </row>
    <row r="18" spans="1:9" x14ac:dyDescent="0.25">
      <c r="A18" s="1"/>
      <c r="B18" s="1"/>
      <c r="C18" s="6" t="s">
        <v>7</v>
      </c>
      <c r="D18" s="86" t="s">
        <v>11</v>
      </c>
      <c r="E18" s="87"/>
      <c r="F18" s="87"/>
      <c r="G18" s="88"/>
      <c r="H18" s="1"/>
      <c r="I18" s="1"/>
    </row>
    <row r="19" spans="1:9" x14ac:dyDescent="0.25">
      <c r="A19" s="1"/>
      <c r="B19" s="1"/>
      <c r="C19" s="6" t="s">
        <v>8</v>
      </c>
      <c r="D19" s="78" t="s">
        <v>109</v>
      </c>
      <c r="E19" s="79"/>
      <c r="F19" s="79"/>
      <c r="G19" s="80"/>
      <c r="H19" s="1"/>
      <c r="I19" s="1"/>
    </row>
    <row r="20" spans="1:9" x14ac:dyDescent="0.25">
      <c r="A20" s="1"/>
      <c r="B20" s="1"/>
      <c r="C20" s="6" t="s">
        <v>42</v>
      </c>
      <c r="D20" s="78" t="s">
        <v>83</v>
      </c>
      <c r="E20" s="79"/>
      <c r="F20" s="79"/>
      <c r="G20" s="80"/>
      <c r="H20" s="1"/>
      <c r="I20" s="1"/>
    </row>
    <row r="21" spans="1:9" x14ac:dyDescent="0.25">
      <c r="A21" s="1"/>
      <c r="B21" s="1"/>
      <c r="C21" s="6" t="s">
        <v>106</v>
      </c>
      <c r="D21" s="78" t="s">
        <v>79</v>
      </c>
      <c r="E21" s="79"/>
      <c r="F21" s="79"/>
      <c r="G21" s="80"/>
      <c r="H21" s="1"/>
      <c r="I21" s="1"/>
    </row>
    <row r="22" spans="1:9" x14ac:dyDescent="0.25">
      <c r="A22" s="1"/>
      <c r="B22" s="1"/>
      <c r="C22" s="6" t="s">
        <v>90</v>
      </c>
      <c r="D22" s="78" t="s">
        <v>33</v>
      </c>
      <c r="E22" s="79"/>
      <c r="F22" s="79"/>
      <c r="G22" s="80"/>
      <c r="H22" s="1"/>
      <c r="I22" s="1"/>
    </row>
    <row r="23" spans="1:9" x14ac:dyDescent="0.25">
      <c r="A23" s="1"/>
      <c r="B23" s="1"/>
      <c r="C23" s="6" t="s">
        <v>91</v>
      </c>
      <c r="D23" s="78" t="s">
        <v>34</v>
      </c>
      <c r="E23" s="79"/>
      <c r="F23" s="79"/>
      <c r="G23" s="80"/>
      <c r="H23" s="1"/>
      <c r="I23" s="1"/>
    </row>
    <row r="24" spans="1:9" x14ac:dyDescent="0.25">
      <c r="A24" s="1"/>
      <c r="B24" s="1"/>
      <c r="C24" s="6" t="s">
        <v>9</v>
      </c>
      <c r="D24" s="78" t="s">
        <v>48</v>
      </c>
      <c r="E24" s="79"/>
      <c r="F24" s="79"/>
      <c r="G24" s="80"/>
      <c r="H24" s="1"/>
      <c r="I24" s="1"/>
    </row>
    <row r="25" spans="1:9" x14ac:dyDescent="0.25">
      <c r="A25" s="1"/>
      <c r="B25" s="1"/>
      <c r="C25" s="6" t="s">
        <v>37</v>
      </c>
      <c r="D25" s="78" t="s">
        <v>28</v>
      </c>
      <c r="E25" s="79"/>
      <c r="F25" s="79"/>
      <c r="G25" s="80"/>
      <c r="H25" s="1"/>
      <c r="I25" s="1"/>
    </row>
    <row r="26" spans="1:9" x14ac:dyDescent="0.25">
      <c r="A26" s="1"/>
      <c r="B26" s="1"/>
      <c r="C26" s="6" t="s">
        <v>92</v>
      </c>
      <c r="D26" s="83" t="s">
        <v>43</v>
      </c>
      <c r="E26" s="84"/>
      <c r="F26" s="84"/>
      <c r="G26" s="85"/>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NS+8FqER0vxicvDfA72Nmt5JgTYk8d/ItkOrW05j6qXcA11U5NB2GQX5nVkASZEG1kUi1bNtmKngBOIa1cWfzg==" saltValue="q6pchbDT0F6aU572IIQJZ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9" t="s">
        <v>84</v>
      </c>
      <c r="C3" s="89"/>
      <c r="D3" s="89"/>
      <c r="E3" s="89"/>
      <c r="F3" s="89"/>
      <c r="G3" s="89"/>
      <c r="H3" s="89"/>
      <c r="I3" s="89"/>
      <c r="J3" s="89"/>
      <c r="K3" s="89"/>
      <c r="L3" s="1"/>
    </row>
    <row r="4" spans="1:12" ht="15" customHeight="1" x14ac:dyDescent="0.25">
      <c r="A4" s="1"/>
      <c r="B4" s="89"/>
      <c r="C4" s="89"/>
      <c r="D4" s="89"/>
      <c r="E4" s="89"/>
      <c r="F4" s="89"/>
      <c r="G4" s="89"/>
      <c r="H4" s="89"/>
      <c r="I4" s="89"/>
      <c r="J4" s="89"/>
      <c r="K4" s="8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3" t="s">
        <v>76</v>
      </c>
      <c r="C8" s="94"/>
      <c r="D8" s="94"/>
      <c r="E8" s="94"/>
      <c r="F8" s="94"/>
      <c r="G8" s="94"/>
      <c r="H8" s="94"/>
      <c r="I8" s="94"/>
      <c r="J8" s="94"/>
      <c r="K8" s="95"/>
      <c r="L8" s="1"/>
    </row>
    <row r="9" spans="1:12" ht="39.75" customHeight="1" x14ac:dyDescent="0.25">
      <c r="A9" s="1"/>
      <c r="B9" s="41" t="s">
        <v>0</v>
      </c>
      <c r="C9" s="16" t="s">
        <v>1</v>
      </c>
      <c r="D9" s="118" t="s">
        <v>81</v>
      </c>
      <c r="E9" s="119"/>
      <c r="F9" s="118" t="s">
        <v>2</v>
      </c>
      <c r="G9" s="119"/>
      <c r="H9" s="118" t="s">
        <v>82</v>
      </c>
      <c r="I9" s="119"/>
      <c r="J9" s="118" t="s">
        <v>22</v>
      </c>
      <c r="K9" s="119"/>
      <c r="L9" s="1"/>
    </row>
    <row r="10" spans="1:12" x14ac:dyDescent="0.25">
      <c r="A10" s="1"/>
      <c r="B10" s="69" t="s">
        <v>132</v>
      </c>
      <c r="C10" s="29">
        <v>0</v>
      </c>
      <c r="D10" s="8">
        <v>0</v>
      </c>
      <c r="E10" s="12" t="s">
        <v>3</v>
      </c>
      <c r="F10" s="8">
        <f>IFERROR(D10/C10,0)</f>
        <v>0</v>
      </c>
      <c r="G10" s="12" t="s">
        <v>3</v>
      </c>
      <c r="H10" s="8">
        <v>0</v>
      </c>
      <c r="I10" s="12" t="s">
        <v>3</v>
      </c>
      <c r="J10" s="8">
        <v>0</v>
      </c>
      <c r="K10" s="12" t="s">
        <v>3</v>
      </c>
      <c r="L10" s="1"/>
    </row>
    <row r="11" spans="1:12" x14ac:dyDescent="0.25">
      <c r="A11" s="1"/>
      <c r="B11" s="57" t="s">
        <v>77</v>
      </c>
      <c r="C11" s="58"/>
      <c r="D11" s="59"/>
      <c r="E11" s="59"/>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5coZBjac5T/3p7PN1PZuAqE1rAreUboiVehKBC4kfUcPg4SVMf/sKJ3A3b4jW3lJ72gkWrpl+BVXDv8G8zxC8Q==" saltValue="tRnxeoaWhC01DZt4Z1IVV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85</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30</v>
      </c>
      <c r="C8" s="22"/>
      <c r="D8" s="22"/>
      <c r="E8" s="22"/>
      <c r="F8" s="73"/>
      <c r="G8" s="1"/>
    </row>
    <row r="9" spans="1:7" ht="17.25" customHeight="1" x14ac:dyDescent="0.25">
      <c r="A9" s="1"/>
      <c r="B9" s="67" t="s">
        <v>15</v>
      </c>
      <c r="C9" s="67" t="s">
        <v>10</v>
      </c>
      <c r="D9" s="68"/>
      <c r="E9" s="67" t="s">
        <v>23</v>
      </c>
      <c r="F9" s="71"/>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2" t="s">
        <v>73</v>
      </c>
      <c r="C16" s="10">
        <f>SUM(C10:C15)</f>
        <v>0</v>
      </c>
      <c r="D16" s="11" t="s">
        <v>3</v>
      </c>
      <c r="E16" s="10">
        <f>SUM(E10:E15)</f>
        <v>0</v>
      </c>
      <c r="F16" s="11" t="s">
        <v>3</v>
      </c>
      <c r="G16" s="1"/>
    </row>
    <row r="17" spans="1:7" x14ac:dyDescent="0.25">
      <c r="A17" s="1"/>
      <c r="B17" s="72"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dVfOf/DjD+oCOWBP63/b+lTeaRJh/IgCdlkM2m2QBbcmLuiGRu5beZs1Cms77KcYAnreaaapcld/kccNq0s61w==" saltValue="70tlCaXiCMnW7vTxwSOtS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86</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93" t="s">
        <v>38</v>
      </c>
      <c r="C7" s="94"/>
      <c r="D7" s="94"/>
      <c r="E7" s="94"/>
      <c r="F7" s="95"/>
      <c r="G7" s="1"/>
    </row>
    <row r="8" spans="1:7" x14ac:dyDescent="0.25">
      <c r="A8" s="1"/>
      <c r="B8" s="67" t="s">
        <v>15</v>
      </c>
      <c r="C8" s="67" t="s">
        <v>10</v>
      </c>
      <c r="D8" s="68"/>
      <c r="E8" s="67" t="s">
        <v>23</v>
      </c>
      <c r="F8" s="71"/>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2" t="s">
        <v>129</v>
      </c>
      <c r="C14" s="10">
        <f>SUM(C9:C13)</f>
        <v>0</v>
      </c>
      <c r="D14" s="11" t="s">
        <v>3</v>
      </c>
      <c r="E14" s="10">
        <f>SUM(E9:E13)</f>
        <v>0</v>
      </c>
      <c r="F14" s="11" t="s">
        <v>3</v>
      </c>
      <c r="G14" s="1"/>
    </row>
    <row r="15" spans="1:7" x14ac:dyDescent="0.25">
      <c r="A15" s="1"/>
      <c r="B15" s="72"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0"/>
      <c r="C17" s="120"/>
      <c r="D17" s="120"/>
      <c r="E17" s="120"/>
      <c r="F17" s="120"/>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0"/>
      <c r="C24" s="120"/>
      <c r="D24" s="120"/>
      <c r="E24" s="120"/>
      <c r="F24" s="120"/>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0"/>
      <c r="C31" s="120"/>
      <c r="D31" s="120"/>
      <c r="E31" s="120"/>
      <c r="F31" s="120"/>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g+e+cZaZmi7JXHxKmked5MZHBvYuB61UzaSyv71PGt6JWYE5PtyI7L3vaRs5XmaKG9D0K/GmHsx+EiB76spOQ==" saltValue="bTgg6/xK0f2ERXjSIX0AW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87</v>
      </c>
      <c r="C3" s="91"/>
      <c r="D3" s="91"/>
      <c r="E3" s="91"/>
      <c r="F3" s="91"/>
      <c r="G3" s="1"/>
    </row>
    <row r="4" spans="1:7" ht="25.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3" t="s">
        <v>52</v>
      </c>
      <c r="C8" s="94"/>
      <c r="D8" s="94"/>
      <c r="E8" s="94"/>
      <c r="F8" s="95"/>
      <c r="G8" s="1"/>
    </row>
    <row r="9" spans="1:7" ht="15" customHeight="1" x14ac:dyDescent="0.25">
      <c r="A9" s="1"/>
      <c r="B9" s="70" t="s">
        <v>54</v>
      </c>
      <c r="C9" s="121" t="s">
        <v>10</v>
      </c>
      <c r="D9" s="122"/>
      <c r="E9" s="121" t="s">
        <v>23</v>
      </c>
      <c r="F9" s="122"/>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vHPD1bv3bgMH23o8stjPgnGUMMbStpPXy4k/GJIjvLNnHFyIcW59OIC8FortF4WBjICZYh8AJHlrh1bt27FkOg==" saltValue="Y6mWY2gQcM4jw6PU2dL3V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88</v>
      </c>
      <c r="C3" s="91"/>
      <c r="D3" s="91"/>
      <c r="E3" s="91"/>
      <c r="F3" s="91"/>
      <c r="G3" s="1"/>
    </row>
    <row r="4" spans="1:7" ht="25.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3" t="s">
        <v>131</v>
      </c>
      <c r="C9" s="94"/>
      <c r="D9" s="94"/>
      <c r="E9" s="94"/>
      <c r="F9" s="95"/>
      <c r="G9" s="1"/>
    </row>
    <row r="10" spans="1:7" ht="26.25" x14ac:dyDescent="0.25">
      <c r="A10" s="1"/>
      <c r="B10" s="70" t="s">
        <v>16</v>
      </c>
      <c r="C10" s="70" t="s">
        <v>10</v>
      </c>
      <c r="D10" s="71"/>
      <c r="E10" s="70" t="s">
        <v>23</v>
      </c>
      <c r="F10" s="71"/>
      <c r="G10" s="1"/>
    </row>
    <row r="11" spans="1:7" x14ac:dyDescent="0.25">
      <c r="A11" s="1"/>
      <c r="B11" s="49" t="s">
        <v>136</v>
      </c>
      <c r="C11" s="8">
        <v>0</v>
      </c>
      <c r="D11" s="12" t="s">
        <v>3</v>
      </c>
      <c r="E11" s="8">
        <v>0</v>
      </c>
      <c r="F11" s="12" t="s">
        <v>3</v>
      </c>
      <c r="G11" s="1"/>
    </row>
    <row r="12" spans="1:7" x14ac:dyDescent="0.25">
      <c r="A12" s="1"/>
      <c r="B12" s="72" t="s">
        <v>36</v>
      </c>
      <c r="C12" s="10">
        <f>SUM(C11:C11)</f>
        <v>0</v>
      </c>
      <c r="D12" s="11" t="s">
        <v>3</v>
      </c>
      <c r="E12" s="10">
        <f>SUM(E11:E11)</f>
        <v>0</v>
      </c>
      <c r="F12" s="11" t="s">
        <v>3</v>
      </c>
      <c r="G12" s="1"/>
    </row>
    <row r="13" spans="1:7" x14ac:dyDescent="0.25">
      <c r="A13" s="1"/>
      <c r="B13" s="72"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0"/>
      <c r="C15" s="120"/>
      <c r="D15" s="120"/>
      <c r="E15" s="120"/>
      <c r="F15" s="120"/>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0"/>
      <c r="C21" s="120"/>
      <c r="D21" s="120"/>
      <c r="E21" s="120"/>
      <c r="F21" s="120"/>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0"/>
      <c r="C27" s="120"/>
      <c r="D27" s="120"/>
      <c r="E27" s="120"/>
      <c r="F27" s="120"/>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SsWlgJvpf6L6yMaQImxhYZ09mJ5IUWuKV9BEmzMXE4YZDATLRrKaP+PTDv71GACJt29VrpttD8fsWKgJHcRbA==" saltValue="urIp8tyBh3xV5pLpMbQb+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1" t="s">
        <v>89</v>
      </c>
      <c r="C3" s="91"/>
      <c r="D3" s="1"/>
    </row>
    <row r="4" spans="1:4" ht="25.5" customHeight="1" x14ac:dyDescent="0.25">
      <c r="A4" s="1"/>
      <c r="B4" s="91"/>
      <c r="C4" s="9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125</v>
      </c>
      <c r="C16" s="26">
        <v>8.0799999999999997E-2</v>
      </c>
      <c r="D16" s="1"/>
    </row>
    <row r="17" spans="1:4" x14ac:dyDescent="0.25">
      <c r="A17" s="1"/>
      <c r="B17" s="72"/>
      <c r="C17" s="73"/>
      <c r="D17" s="1"/>
    </row>
    <row r="18" spans="1:4" x14ac:dyDescent="0.25">
      <c r="A18" s="1"/>
      <c r="B18" s="1"/>
      <c r="C18" s="1"/>
      <c r="D18" s="1"/>
    </row>
    <row r="19" spans="1:4" x14ac:dyDescent="0.25">
      <c r="A19" s="1"/>
      <c r="B19" s="1"/>
      <c r="C19" s="1"/>
      <c r="D19" s="1"/>
    </row>
    <row r="20" spans="1:4" x14ac:dyDescent="0.25">
      <c r="A20" s="1"/>
      <c r="B20" s="72" t="s">
        <v>40</v>
      </c>
      <c r="C20" s="73"/>
      <c r="D20" s="1"/>
    </row>
    <row r="21" spans="1:4" x14ac:dyDescent="0.25">
      <c r="A21" s="1"/>
      <c r="B21" s="23" t="s">
        <v>44</v>
      </c>
      <c r="C21" s="44">
        <v>1.7000000000000001E-2</v>
      </c>
      <c r="D21" s="1"/>
    </row>
    <row r="22" spans="1:4" x14ac:dyDescent="0.25">
      <c r="A22" s="1"/>
      <c r="B22" s="123"/>
      <c r="C22" s="124"/>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iX2GT19jGy4ZiA83emFC0LnxWR25czHvWeLnSjZGMM1/iOKu37KOYgfxu8WF2KbmiatCMjL3IWCf20yOoNlIg==" saltValue="Z2BOkD/wQ0OWT8gqWDAbv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111</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5222911.8988968525</v>
      </c>
      <c r="F9" s="45" t="s">
        <v>3</v>
      </c>
      <c r="G9" s="1"/>
    </row>
    <row r="10" spans="1:7" ht="17.100000000000001" customHeight="1" x14ac:dyDescent="0.25">
      <c r="A10" s="1"/>
      <c r="B10" s="24" t="s">
        <v>46</v>
      </c>
      <c r="C10" s="45"/>
      <c r="D10" s="45"/>
      <c r="E10" s="7">
        <f>'Fane 8.1. Varige tillæg'!C17+'Fane 8.1. Varige tillæg'!E17</f>
        <v>0</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185935.66360072794</v>
      </c>
      <c r="F13" s="45" t="s">
        <v>3</v>
      </c>
      <c r="G13" s="1"/>
    </row>
    <row r="14" spans="1:7" ht="17.100000000000001" customHeight="1" x14ac:dyDescent="0.25">
      <c r="A14" s="1"/>
      <c r="B14" s="24" t="s">
        <v>40</v>
      </c>
      <c r="C14" s="45"/>
      <c r="D14" s="45"/>
      <c r="E14" s="8">
        <f>-SUM(E9,E10:E13)*'Fane 11. Nøgletal'!C21</f>
        <v>-91950.408562458877</v>
      </c>
      <c r="F14" s="45" t="s">
        <v>3</v>
      </c>
      <c r="G14" s="1"/>
    </row>
    <row r="15" spans="1:7" ht="15" customHeight="1" x14ac:dyDescent="0.25">
      <c r="A15" s="1"/>
      <c r="B15" s="60" t="s">
        <v>19</v>
      </c>
      <c r="C15" s="28"/>
      <c r="D15" s="28"/>
      <c r="E15" s="9">
        <f>SUM(E9,E10:E14)</f>
        <v>5316897.1539351214</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4210359.6492563197</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0" t="s">
        <v>35</v>
      </c>
      <c r="C22" s="28"/>
      <c r="D22" s="28"/>
      <c r="E22" s="9">
        <f>SUM(E19:E21)</f>
        <v>0</v>
      </c>
      <c r="F22" s="47" t="s">
        <v>3</v>
      </c>
      <c r="G22" s="1"/>
    </row>
    <row r="23" spans="1:7" x14ac:dyDescent="0.25">
      <c r="A23" s="1"/>
      <c r="B23" s="46" t="s">
        <v>55</v>
      </c>
      <c r="C23" s="46"/>
      <c r="D23" s="46"/>
      <c r="E23" s="46"/>
      <c r="F23" s="46"/>
      <c r="G23" s="1"/>
    </row>
    <row r="24" spans="1:7" x14ac:dyDescent="0.25">
      <c r="A24" s="1"/>
      <c r="B24" s="60" t="s">
        <v>56</v>
      </c>
      <c r="C24" s="28"/>
      <c r="D24" s="28"/>
      <c r="E24" s="9">
        <f>'Fane 5. Kontrol af ØR2022'!E27</f>
        <v>0</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9527256.803191442</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WrkvY06IHmKeYgYGZZFLSTKhiouJZ+owojYRW8jKcvF7G1o2/eLfEzvbQrV+FcgtuPvxy1+96EIKDIazxDN2Q==" saltValue="EhZcipTfawivowl2Hvog7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112</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5316897.1539351214</v>
      </c>
      <c r="F8" s="45" t="s">
        <v>3</v>
      </c>
      <c r="G8" s="1"/>
    </row>
    <row r="9" spans="1:7" ht="15" customHeight="1" x14ac:dyDescent="0.25">
      <c r="A9" s="1"/>
      <c r="B9" s="27" t="s">
        <v>17</v>
      </c>
      <c r="C9" s="45"/>
      <c r="D9" s="45"/>
      <c r="E9" s="8">
        <f>SUM(E8:E8)*'Fane 11. Nøgletal'!C16</f>
        <v>429605.29003795778</v>
      </c>
      <c r="F9" s="45" t="s">
        <v>3</v>
      </c>
      <c r="G9" s="1"/>
    </row>
    <row r="10" spans="1:7" ht="15" customHeight="1" x14ac:dyDescent="0.25">
      <c r="A10" s="1"/>
      <c r="B10" s="27" t="s">
        <v>40</v>
      </c>
      <c r="C10" s="45"/>
      <c r="D10" s="45"/>
      <c r="E10" s="8">
        <f>-SUM(E8:E9)*'Fane 11. Nøgletal'!C21</f>
        <v>-97690.541547542351</v>
      </c>
      <c r="F10" s="45" t="s">
        <v>3</v>
      </c>
      <c r="G10" s="1"/>
    </row>
    <row r="11" spans="1:7" ht="15" customHeight="1" x14ac:dyDescent="0.25">
      <c r="A11" s="1"/>
      <c r="B11" s="28" t="s">
        <v>19</v>
      </c>
      <c r="C11" s="28"/>
      <c r="D11" s="28"/>
      <c r="E11" s="9">
        <f>SUM(E8:E10)</f>
        <v>5648811.9024255369</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4550556.7089162301</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ØR2022'!E31</f>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10199368.611341767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mVZZv2UKu8c8kv5KOHBDGiRPU9UcVmC5GcHMfeWB6ANWiq3rMUyZuxXIOc6yTotmb63oVnIxNRz0EkMVmJ2bQ==" saltValue="64JGLG74jL8aEAp3fSg2L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113</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5648811.9024255369</v>
      </c>
      <c r="F8" s="45" t="s">
        <v>3</v>
      </c>
      <c r="G8" s="1"/>
    </row>
    <row r="9" spans="1:7" ht="15" customHeight="1" x14ac:dyDescent="0.25">
      <c r="A9" s="1"/>
      <c r="B9" s="27" t="s">
        <v>17</v>
      </c>
      <c r="C9" s="45"/>
      <c r="D9" s="45"/>
      <c r="E9" s="8">
        <f>SUM(E8:E8)*'Fane 11. Nøgletal'!C16</f>
        <v>456424.00171598338</v>
      </c>
      <c r="F9" s="45" t="s">
        <v>3</v>
      </c>
      <c r="G9" s="1"/>
    </row>
    <row r="10" spans="1:7" ht="15" customHeight="1" x14ac:dyDescent="0.25">
      <c r="A10" s="1"/>
      <c r="B10" s="27" t="s">
        <v>40</v>
      </c>
      <c r="C10" s="45"/>
      <c r="D10" s="45"/>
      <c r="E10" s="8">
        <f>-SUM(E8:E9)*'Fane 11. Nøgletal'!C21</f>
        <v>-103789.01037040586</v>
      </c>
      <c r="F10" s="45" t="s">
        <v>3</v>
      </c>
      <c r="G10" s="1"/>
    </row>
    <row r="11" spans="1:7" x14ac:dyDescent="0.25">
      <c r="A11" s="1"/>
      <c r="B11" s="28" t="s">
        <v>19</v>
      </c>
      <c r="C11" s="28"/>
      <c r="D11" s="28"/>
      <c r="E11" s="9">
        <f>SUM(E8:E10)</f>
        <v>6001446.8937711138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4918241.6909966618</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ØR2022'!E31</f>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10919688.584767776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uXV4yRoIlAH8CH3JDZDy4bpUN2zazFLLvIqmKM4wXFumAA0aZpTTRreYXa/kKzx3GhTBf5xRZ2K3li3t1VeQg==" saltValue="rroj+mQdos31MfW/tGiMP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114</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6001446.8937711138</v>
      </c>
      <c r="F8" s="45" t="s">
        <v>3</v>
      </c>
      <c r="G8" s="1"/>
    </row>
    <row r="9" spans="1:7" ht="15" customHeight="1" x14ac:dyDescent="0.25">
      <c r="A9" s="1"/>
      <c r="B9" s="27" t="s">
        <v>17</v>
      </c>
      <c r="C9" s="45"/>
      <c r="D9" s="45"/>
      <c r="E9" s="8">
        <f>SUM(E8:E8)*'Fane 11. Nøgletal'!C16</f>
        <v>484916.90901670599</v>
      </c>
      <c r="F9" s="45" t="s">
        <v>3</v>
      </c>
      <c r="G9" s="1"/>
    </row>
    <row r="10" spans="1:7" ht="15" customHeight="1" x14ac:dyDescent="0.25">
      <c r="A10" s="1"/>
      <c r="B10" s="27" t="s">
        <v>40</v>
      </c>
      <c r="C10" s="45"/>
      <c r="D10" s="45"/>
      <c r="E10" s="8">
        <f>-SUM(E8:E9)*'Fane 11. Nøgletal'!C21</f>
        <v>-110268.18464739295</v>
      </c>
      <c r="F10" s="45" t="s">
        <v>3</v>
      </c>
      <c r="G10" s="1"/>
    </row>
    <row r="11" spans="1:7" x14ac:dyDescent="0.25">
      <c r="A11" s="1"/>
      <c r="B11" s="28" t="s">
        <v>19</v>
      </c>
      <c r="C11" s="28"/>
      <c r="D11" s="28"/>
      <c r="E11" s="9">
        <f>SUM(E8:E10)</f>
        <v>6376095.6181404274</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5315635.6196291912</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11691731.237769619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LTGVV8dFXWJZRNv7Jhvwuj7hQis3/cpCUmoaxZvc7+fZ6qIZJy9CIw0S0sI0O5u0AHBK77bBLvXms32eqmhDQ==" saltValue="zy1ITiZ7bx6Dg2t4fLbCd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1" t="s">
        <v>118</v>
      </c>
      <c r="C3" s="91"/>
      <c r="D3" s="91"/>
      <c r="E3" s="91"/>
      <c r="F3" s="91"/>
      <c r="G3" s="1"/>
    </row>
    <row r="4" spans="1:7"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126</v>
      </c>
      <c r="C9" s="45"/>
      <c r="D9" s="45"/>
      <c r="E9" s="7">
        <v>5130587.9940613182</v>
      </c>
      <c r="F9" s="45" t="s">
        <v>3</v>
      </c>
      <c r="G9" s="1"/>
    </row>
    <row r="10" spans="1:7" x14ac:dyDescent="0.25">
      <c r="A10" s="1"/>
      <c r="B10" s="24" t="s">
        <v>46</v>
      </c>
      <c r="C10" s="45"/>
      <c r="D10" s="45"/>
      <c r="E10" s="7">
        <v>0</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182648.93258858292</v>
      </c>
      <c r="F13" s="45" t="s">
        <v>3</v>
      </c>
      <c r="G13" s="1"/>
    </row>
    <row r="14" spans="1:7" x14ac:dyDescent="0.25">
      <c r="A14" s="1"/>
      <c r="B14" s="24" t="s">
        <v>40</v>
      </c>
      <c r="C14" s="45"/>
      <c r="D14" s="45"/>
      <c r="E14" s="8">
        <v>-90325.027753048329</v>
      </c>
      <c r="F14" s="45" t="s">
        <v>3</v>
      </c>
      <c r="G14" s="1"/>
    </row>
    <row r="15" spans="1:7" x14ac:dyDescent="0.25">
      <c r="A15" s="1"/>
      <c r="B15" s="60" t="s">
        <v>19</v>
      </c>
      <c r="C15" s="28"/>
      <c r="D15" s="28"/>
      <c r="E15" s="9">
        <v>5222911.8988968525</v>
      </c>
      <c r="F15" s="47" t="s">
        <v>3</v>
      </c>
      <c r="G15" s="1"/>
    </row>
    <row r="16" spans="1:7" x14ac:dyDescent="0.25">
      <c r="A16" s="1"/>
      <c r="B16" s="46" t="s">
        <v>11</v>
      </c>
      <c r="C16" s="46"/>
      <c r="D16" s="46"/>
      <c r="E16" s="46"/>
      <c r="F16" s="46"/>
      <c r="G16" s="1"/>
    </row>
    <row r="17" spans="1:7" x14ac:dyDescent="0.25">
      <c r="A17" s="1"/>
      <c r="B17" s="47" t="s">
        <v>11</v>
      </c>
      <c r="C17" s="47"/>
      <c r="D17" s="47"/>
      <c r="E17" s="9">
        <v>3933811.3489473602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0" t="s">
        <v>35</v>
      </c>
      <c r="C22" s="28"/>
      <c r="D22" s="28"/>
      <c r="E22" s="9">
        <v>0</v>
      </c>
      <c r="F22" s="47" t="s">
        <v>3</v>
      </c>
      <c r="G22" s="1"/>
    </row>
    <row r="23" spans="1:7" x14ac:dyDescent="0.25">
      <c r="A23" s="1"/>
      <c r="B23" s="46" t="s">
        <v>55</v>
      </c>
      <c r="C23" s="46"/>
      <c r="D23" s="46"/>
      <c r="E23" s="46"/>
      <c r="F23" s="46"/>
      <c r="G23" s="1"/>
    </row>
    <row r="24" spans="1:7" x14ac:dyDescent="0.25">
      <c r="A24" s="1"/>
      <c r="B24" s="60" t="s">
        <v>56</v>
      </c>
      <c r="C24" s="48"/>
      <c r="D24" s="48"/>
      <c r="E24" s="9">
        <v>0</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133</v>
      </c>
      <c r="C27" s="46"/>
      <c r="D27" s="46"/>
      <c r="E27" s="10">
        <v>9156723.2478442118</v>
      </c>
      <c r="F27" s="11" t="s">
        <v>3</v>
      </c>
      <c r="G27" s="1"/>
    </row>
    <row r="28" spans="1:7" ht="30" customHeight="1" x14ac:dyDescent="0.25">
      <c r="A28" s="1"/>
      <c r="B28" s="92" t="s">
        <v>134</v>
      </c>
      <c r="C28" s="92"/>
      <c r="D28" s="92"/>
      <c r="E28" s="92"/>
      <c r="F28" s="92"/>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MVnIjr4HN3au6a/OBlTzsJPP3BQl7wsjm0dKi+clnELKwqzPSyKFF+6P0asW7SeKlszvEeEQDQkGTT/+pp2ikA==" saltValue="9/s3dup7uk1uHSPT7BpEc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9" t="s">
        <v>39</v>
      </c>
      <c r="C3" s="89"/>
      <c r="D3" s="89"/>
      <c r="E3" s="1"/>
      <c r="F3" s="1"/>
    </row>
    <row r="4" spans="1:6" ht="15" customHeight="1" x14ac:dyDescent="0.25">
      <c r="A4" s="1"/>
      <c r="B4" s="89"/>
      <c r="C4" s="89"/>
      <c r="D4" s="8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3" t="s">
        <v>119</v>
      </c>
      <c r="C8" s="94"/>
      <c r="D8" s="95"/>
      <c r="E8" s="1"/>
      <c r="F8" s="1"/>
    </row>
    <row r="9" spans="1:6" ht="15" customHeight="1" x14ac:dyDescent="0.25">
      <c r="A9" s="1"/>
      <c r="B9" s="17" t="s">
        <v>24</v>
      </c>
      <c r="C9" s="47" t="s">
        <v>120</v>
      </c>
      <c r="D9" s="47"/>
      <c r="E9" s="1"/>
      <c r="F9" s="1"/>
    </row>
    <row r="10" spans="1:6" ht="15" customHeight="1" x14ac:dyDescent="0.25">
      <c r="A10" s="1"/>
      <c r="B10" s="23" t="s">
        <v>137</v>
      </c>
      <c r="C10" s="8">
        <v>3585180</v>
      </c>
      <c r="D10" s="12" t="s">
        <v>3</v>
      </c>
      <c r="E10" s="1"/>
      <c r="F10" s="1"/>
    </row>
    <row r="11" spans="1:6" x14ac:dyDescent="0.25">
      <c r="A11" s="1"/>
      <c r="B11" s="23" t="s">
        <v>138</v>
      </c>
      <c r="C11" s="8">
        <v>15609</v>
      </c>
      <c r="D11" s="12" t="s">
        <v>3</v>
      </c>
      <c r="E11" s="1"/>
      <c r="F11" s="1"/>
    </row>
    <row r="12" spans="1:6" x14ac:dyDescent="0.25">
      <c r="A12" s="1"/>
      <c r="B12" s="23" t="s">
        <v>139</v>
      </c>
      <c r="C12" s="8">
        <v>3574</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2" t="s">
        <v>121</v>
      </c>
      <c r="C18" s="10">
        <f>SUM(C10:C17)</f>
        <v>3604363</v>
      </c>
      <c r="D18" s="11" t="s">
        <v>3</v>
      </c>
      <c r="E18" s="1"/>
      <c r="F18" s="1"/>
    </row>
    <row r="19" spans="1:6" x14ac:dyDescent="0.25">
      <c r="A19" s="1"/>
      <c r="B19" s="72" t="s">
        <v>122</v>
      </c>
      <c r="C19" s="10">
        <f>C18*(1+'Fane 11. Nøgletal'!C16)^2</f>
        <v>4210359.6492563197</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1J7KzysAvJqi4/C20Flosgp369fJHSxBxx7STMwy56pzKK5gWuzwthdRtAE1I6SyY0mF+D3WPG2kb4PazC7BIQ==" saltValue="HIi1DTOXPW+8PcuRLbhR7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1" t="s">
        <v>150</v>
      </c>
      <c r="C3" s="91"/>
      <c r="D3" s="91"/>
      <c r="E3" s="91"/>
      <c r="F3" s="91"/>
      <c r="G3" s="1"/>
    </row>
    <row r="4" spans="1:7" ht="15" customHeight="1" x14ac:dyDescent="0.25">
      <c r="A4" s="1"/>
      <c r="B4" s="91"/>
      <c r="C4" s="91"/>
      <c r="D4" s="91"/>
      <c r="E4" s="91"/>
      <c r="F4" s="91"/>
      <c r="G4" s="1"/>
    </row>
    <row r="5" spans="1:7" ht="15" customHeight="1" x14ac:dyDescent="0.25">
      <c r="A5" s="1"/>
      <c r="B5" s="56"/>
      <c r="C5" s="56"/>
      <c r="D5" s="56"/>
      <c r="E5" s="56"/>
      <c r="F5" s="56"/>
      <c r="G5" s="1"/>
    </row>
    <row r="6" spans="1:7" ht="15" customHeight="1" x14ac:dyDescent="0.25">
      <c r="A6" s="1"/>
      <c r="B6" s="1"/>
      <c r="C6" s="50"/>
      <c r="D6" s="51"/>
      <c r="E6" s="56"/>
      <c r="F6" s="56"/>
      <c r="G6" s="1"/>
    </row>
    <row r="7" spans="1:7" x14ac:dyDescent="0.25">
      <c r="A7" s="1"/>
      <c r="B7" s="1"/>
      <c r="C7" s="1"/>
      <c r="D7" s="1"/>
      <c r="E7" s="52"/>
      <c r="F7" s="1"/>
      <c r="G7" s="1"/>
    </row>
    <row r="8" spans="1:7" x14ac:dyDescent="0.25">
      <c r="A8" s="1"/>
      <c r="B8" s="93" t="s">
        <v>62</v>
      </c>
      <c r="C8" s="94"/>
      <c r="D8" s="94"/>
      <c r="E8" s="94"/>
      <c r="F8" s="95"/>
      <c r="G8" s="1"/>
    </row>
    <row r="9" spans="1:7" x14ac:dyDescent="0.25">
      <c r="A9" s="1"/>
      <c r="B9" s="103" t="s">
        <v>140</v>
      </c>
      <c r="C9" s="104"/>
      <c r="D9" s="105"/>
      <c r="E9" s="55">
        <v>1578632.6818720605</v>
      </c>
      <c r="F9" s="12" t="s">
        <v>3</v>
      </c>
      <c r="G9" s="1"/>
    </row>
    <row r="10" spans="1:7" x14ac:dyDescent="0.25">
      <c r="A10" s="1"/>
      <c r="B10" s="72"/>
      <c r="C10" s="22"/>
      <c r="D10" s="22"/>
      <c r="E10" s="22"/>
      <c r="F10" s="73"/>
      <c r="G10" s="1"/>
    </row>
    <row r="11" spans="1:7" ht="53.25" customHeight="1" x14ac:dyDescent="0.25">
      <c r="A11" s="1"/>
      <c r="B11" s="106" t="s">
        <v>141</v>
      </c>
      <c r="C11" s="107"/>
      <c r="D11" s="107"/>
      <c r="E11" s="107"/>
      <c r="F11" s="108"/>
      <c r="G11" s="1"/>
    </row>
    <row r="12" spans="1:7" ht="22.5" customHeight="1" x14ac:dyDescent="0.25">
      <c r="A12" s="1"/>
      <c r="B12" s="1"/>
      <c r="C12" s="1"/>
      <c r="D12" s="1"/>
      <c r="E12" s="1"/>
      <c r="F12" s="1"/>
      <c r="G12" s="1"/>
    </row>
    <row r="13" spans="1:7" ht="18" customHeight="1" x14ac:dyDescent="0.25">
      <c r="A13" s="1"/>
      <c r="B13" s="93" t="s">
        <v>63</v>
      </c>
      <c r="C13" s="94"/>
      <c r="D13" s="94"/>
      <c r="E13" s="94"/>
      <c r="F13" s="95"/>
      <c r="G13" s="1"/>
    </row>
    <row r="14" spans="1:7" ht="15.75" customHeight="1" x14ac:dyDescent="0.25">
      <c r="A14" s="1"/>
      <c r="B14" s="103" t="s">
        <v>71</v>
      </c>
      <c r="C14" s="104"/>
      <c r="D14" s="105"/>
      <c r="E14" s="8">
        <v>0</v>
      </c>
      <c r="F14" s="12" t="s">
        <v>3</v>
      </c>
      <c r="G14" s="1"/>
    </row>
    <row r="15" spans="1:7" x14ac:dyDescent="0.25">
      <c r="A15" s="1"/>
      <c r="B15" s="103" t="s">
        <v>105</v>
      </c>
      <c r="C15" s="104"/>
      <c r="D15" s="105"/>
      <c r="E15" s="8">
        <v>0</v>
      </c>
      <c r="F15" s="12" t="s">
        <v>3</v>
      </c>
      <c r="G15" s="1"/>
    </row>
    <row r="16" spans="1:7" x14ac:dyDescent="0.25">
      <c r="A16" s="1"/>
      <c r="B16" s="72"/>
      <c r="C16" s="22"/>
      <c r="D16" s="22"/>
      <c r="E16" s="22"/>
      <c r="F16" s="73"/>
      <c r="G16" s="1"/>
    </row>
    <row r="17" spans="1:7" ht="28.5" customHeight="1" x14ac:dyDescent="0.25">
      <c r="A17" s="1"/>
      <c r="B17" s="106" t="s">
        <v>142</v>
      </c>
      <c r="C17" s="107"/>
      <c r="D17" s="107"/>
      <c r="E17" s="107"/>
      <c r="F17" s="108"/>
      <c r="G17" s="1"/>
    </row>
    <row r="18" spans="1:7" ht="27" customHeight="1" x14ac:dyDescent="0.25">
      <c r="A18" s="1"/>
      <c r="B18" s="1"/>
      <c r="C18" s="1"/>
      <c r="D18" s="1"/>
      <c r="E18" s="1"/>
      <c r="F18" s="1"/>
      <c r="G18" s="1"/>
    </row>
    <row r="19" spans="1:7" ht="17.25" customHeight="1" x14ac:dyDescent="0.25">
      <c r="A19" s="1"/>
      <c r="B19" s="57" t="s">
        <v>143</v>
      </c>
      <c r="C19" s="58"/>
      <c r="D19" s="58"/>
      <c r="E19" s="58"/>
      <c r="F19" s="59"/>
      <c r="G19" s="1"/>
    </row>
    <row r="20" spans="1:7" ht="17.25" customHeight="1" x14ac:dyDescent="0.25">
      <c r="A20" s="1"/>
      <c r="B20" s="61" t="s">
        <v>144</v>
      </c>
      <c r="C20" s="62"/>
      <c r="D20" s="63"/>
      <c r="E20" s="8">
        <v>9093841.7427955158</v>
      </c>
      <c r="F20" s="12" t="s">
        <v>3</v>
      </c>
      <c r="G20" s="1"/>
    </row>
    <row r="21" spans="1:7" x14ac:dyDescent="0.25">
      <c r="A21" s="1"/>
      <c r="B21" s="61" t="s">
        <v>145</v>
      </c>
      <c r="C21" s="62"/>
      <c r="D21" s="63"/>
      <c r="E21" s="8">
        <v>8593093</v>
      </c>
      <c r="F21" s="12" t="s">
        <v>3</v>
      </c>
      <c r="G21" s="1"/>
    </row>
    <row r="22" spans="1:7" x14ac:dyDescent="0.25">
      <c r="A22" s="1"/>
      <c r="B22" s="61" t="s">
        <v>25</v>
      </c>
      <c r="C22" s="62"/>
      <c r="D22" s="63"/>
      <c r="E22" s="8">
        <v>0</v>
      </c>
      <c r="F22" s="12" t="s">
        <v>3</v>
      </c>
      <c r="G22" s="1"/>
    </row>
    <row r="23" spans="1:7" x14ac:dyDescent="0.25">
      <c r="A23" s="1"/>
      <c r="B23" s="64" t="s">
        <v>146</v>
      </c>
      <c r="C23" s="65"/>
      <c r="D23" s="66"/>
      <c r="E23" s="9">
        <f>E20-(E21-E22)</f>
        <v>500748.74279551581</v>
      </c>
      <c r="F23" s="15" t="s">
        <v>3</v>
      </c>
      <c r="G23" s="1"/>
    </row>
    <row r="24" spans="1:7" x14ac:dyDescent="0.25">
      <c r="A24" s="1"/>
      <c r="B24" s="72"/>
      <c r="C24" s="22"/>
      <c r="D24" s="22"/>
      <c r="E24" s="22"/>
      <c r="F24" s="73"/>
      <c r="G24" s="1"/>
    </row>
    <row r="25" spans="1:7" x14ac:dyDescent="0.25">
      <c r="A25" s="1"/>
      <c r="B25" s="1"/>
      <c r="C25" s="1"/>
      <c r="D25" s="1"/>
      <c r="E25" s="1"/>
      <c r="F25" s="1"/>
      <c r="G25" s="1"/>
    </row>
    <row r="26" spans="1:7" ht="16.5" customHeight="1" x14ac:dyDescent="0.25">
      <c r="A26" s="1"/>
      <c r="B26" s="93" t="s">
        <v>147</v>
      </c>
      <c r="C26" s="94"/>
      <c r="D26" s="94"/>
      <c r="E26" s="94"/>
      <c r="F26" s="95"/>
      <c r="G26" s="1"/>
    </row>
    <row r="27" spans="1:7" ht="17.25" customHeight="1" x14ac:dyDescent="0.25">
      <c r="A27" s="1"/>
      <c r="B27" s="109" t="s">
        <v>148</v>
      </c>
      <c r="C27" s="110"/>
      <c r="D27" s="111"/>
      <c r="E27" s="53">
        <f>IF(AND(E15&lt;0,E23&gt;0,ABS(SUM(E14:E15))&lt;E23),ABS(E14),IF(AND(E15&lt;0,E23&gt;0,ABS(SUM(E14:E15))&gt;E23),SUM(E14,E23),0))</f>
        <v>0</v>
      </c>
      <c r="F27" s="15" t="s">
        <v>3</v>
      </c>
      <c r="G27" s="50"/>
    </row>
    <row r="28" spans="1:7" x14ac:dyDescent="0.25">
      <c r="A28" s="1"/>
      <c r="B28" s="93"/>
      <c r="C28" s="94"/>
      <c r="D28" s="94"/>
      <c r="E28" s="94"/>
      <c r="F28" s="95"/>
      <c r="G28" s="1"/>
    </row>
    <row r="29" spans="1:7" x14ac:dyDescent="0.25">
      <c r="A29" s="1"/>
      <c r="B29" s="1"/>
      <c r="C29" s="1"/>
      <c r="D29" s="1"/>
      <c r="E29" s="1"/>
      <c r="F29" s="1"/>
      <c r="G29" s="1"/>
    </row>
    <row r="30" spans="1:7" x14ac:dyDescent="0.25">
      <c r="A30" s="1"/>
      <c r="B30" s="93" t="s">
        <v>149</v>
      </c>
      <c r="C30" s="94"/>
      <c r="D30" s="94"/>
      <c r="E30" s="94"/>
      <c r="F30" s="95"/>
      <c r="G30" s="1"/>
    </row>
    <row r="31" spans="1:7" x14ac:dyDescent="0.25">
      <c r="A31" s="1"/>
      <c r="B31" s="96" t="s">
        <v>55</v>
      </c>
      <c r="C31" s="97"/>
      <c r="D31" s="98"/>
      <c r="E31" s="54">
        <f>IF(AND(E9&gt;0,(E9+E23)&gt;0),0,IF(AND(E9&gt;0,(E9+E23)&lt;0),(E9+E23),IF(AND(E9&lt;0,E23&lt;0),E23,0)))</f>
        <v>0</v>
      </c>
      <c r="F31" s="12" t="s">
        <v>3</v>
      </c>
      <c r="G31" s="1"/>
    </row>
    <row r="32" spans="1:7" x14ac:dyDescent="0.25">
      <c r="A32" s="1"/>
      <c r="B32" s="96" t="s">
        <v>41</v>
      </c>
      <c r="C32" s="97"/>
      <c r="D32" s="98"/>
      <c r="E32" s="8">
        <v>2</v>
      </c>
      <c r="F32" s="12" t="s">
        <v>18</v>
      </c>
      <c r="G32" s="1"/>
    </row>
    <row r="33" spans="1:7" x14ac:dyDescent="0.25">
      <c r="A33" s="1"/>
      <c r="B33" s="99" t="s">
        <v>64</v>
      </c>
      <c r="C33" s="99"/>
      <c r="D33" s="99"/>
      <c r="E33" s="53">
        <f>E31/E32</f>
        <v>0</v>
      </c>
      <c r="F33" s="15" t="s">
        <v>3</v>
      </c>
      <c r="G33" s="1"/>
    </row>
    <row r="34" spans="1:7" x14ac:dyDescent="0.25">
      <c r="A34" s="1"/>
      <c r="B34" s="100"/>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G50" s="30"/>
    </row>
  </sheetData>
  <sheetProtection algorithmName="SHA-512" hashValue="+Wffb4tlEZck/YdXwqJEBCifRm8T19c5Wqampv/hKi9bTiuzPwQByJrp/ZOTbvNceTZhE/6KTaLVlICmcGHxlg==" saltValue="lBtcCD/MLqaht6xg/kMpZg=="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9" t="s">
        <v>104</v>
      </c>
      <c r="C3" s="89"/>
      <c r="D3" s="89"/>
      <c r="E3" s="89"/>
      <c r="F3" s="89"/>
      <c r="G3" s="89"/>
      <c r="H3" s="89"/>
      <c r="I3" s="1"/>
    </row>
    <row r="4" spans="1:9" ht="15" customHeight="1" x14ac:dyDescent="0.25">
      <c r="A4" s="1"/>
      <c r="B4" s="89"/>
      <c r="C4" s="89"/>
      <c r="D4" s="89"/>
      <c r="E4" s="89"/>
      <c r="F4" s="89"/>
      <c r="G4" s="89"/>
      <c r="H4" s="8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3" t="s">
        <v>93</v>
      </c>
      <c r="C8" s="94"/>
      <c r="D8" s="94"/>
      <c r="E8" s="94"/>
      <c r="F8" s="94"/>
      <c r="G8" s="94"/>
      <c r="H8" s="95"/>
      <c r="I8" s="1"/>
    </row>
    <row r="9" spans="1:9" ht="15" customHeight="1" x14ac:dyDescent="0.25">
      <c r="A9" s="1"/>
      <c r="B9" s="112" t="s">
        <v>94</v>
      </c>
      <c r="C9" s="113"/>
      <c r="D9" s="113"/>
      <c r="E9" s="113"/>
      <c r="F9" s="113"/>
      <c r="G9" s="113"/>
      <c r="H9" s="114"/>
      <c r="I9" s="1"/>
    </row>
    <row r="10" spans="1:9" x14ac:dyDescent="0.25">
      <c r="A10" s="1"/>
      <c r="B10" s="115" t="s">
        <v>95</v>
      </c>
      <c r="C10" s="116"/>
      <c r="D10" s="116"/>
      <c r="E10" s="116"/>
      <c r="F10" s="117"/>
      <c r="G10" s="43">
        <v>0</v>
      </c>
      <c r="H10" s="8" t="s">
        <v>3</v>
      </c>
      <c r="I10" s="1"/>
    </row>
    <row r="11" spans="1:9" x14ac:dyDescent="0.25">
      <c r="A11" s="1"/>
      <c r="B11" s="115" t="s">
        <v>96</v>
      </c>
      <c r="C11" s="116"/>
      <c r="D11" s="116"/>
      <c r="E11" s="116"/>
      <c r="F11" s="117"/>
      <c r="G11" s="43">
        <v>0</v>
      </c>
      <c r="H11" s="8" t="s">
        <v>3</v>
      </c>
      <c r="I11" s="1"/>
    </row>
    <row r="12" spans="1:9" x14ac:dyDescent="0.25">
      <c r="A12" s="1"/>
      <c r="B12" s="115" t="s">
        <v>97</v>
      </c>
      <c r="C12" s="116"/>
      <c r="D12" s="116"/>
      <c r="E12" s="116"/>
      <c r="F12" s="117"/>
      <c r="G12" s="8">
        <v>0</v>
      </c>
      <c r="H12" s="8" t="s">
        <v>3</v>
      </c>
      <c r="I12" s="1"/>
    </row>
    <row r="13" spans="1:9" x14ac:dyDescent="0.25">
      <c r="A13" s="1"/>
      <c r="B13" s="115" t="s">
        <v>98</v>
      </c>
      <c r="C13" s="116"/>
      <c r="D13" s="116"/>
      <c r="E13" s="116"/>
      <c r="F13" s="117"/>
      <c r="G13" s="8">
        <v>0</v>
      </c>
      <c r="H13" s="8" t="s">
        <v>3</v>
      </c>
      <c r="I13" s="1"/>
    </row>
    <row r="14" spans="1:9" x14ac:dyDescent="0.25">
      <c r="A14" s="1"/>
      <c r="B14" s="115" t="s">
        <v>99</v>
      </c>
      <c r="C14" s="116"/>
      <c r="D14" s="116"/>
      <c r="E14" s="116"/>
      <c r="F14" s="117"/>
      <c r="G14" s="8">
        <v>0</v>
      </c>
      <c r="H14" s="8" t="s">
        <v>3</v>
      </c>
      <c r="I14" s="1"/>
    </row>
    <row r="15" spans="1:9" x14ac:dyDescent="0.25">
      <c r="A15" s="1"/>
      <c r="B15" s="115" t="s">
        <v>100</v>
      </c>
      <c r="C15" s="116"/>
      <c r="D15" s="116"/>
      <c r="E15" s="116"/>
      <c r="F15" s="117"/>
      <c r="G15" s="8">
        <v>0</v>
      </c>
      <c r="H15" s="8" t="s">
        <v>3</v>
      </c>
      <c r="I15" s="1"/>
    </row>
    <row r="16" spans="1:9" x14ac:dyDescent="0.25">
      <c r="A16" s="1"/>
      <c r="B16" s="115" t="s">
        <v>101</v>
      </c>
      <c r="C16" s="116"/>
      <c r="D16" s="116"/>
      <c r="E16" s="116"/>
      <c r="F16" s="117"/>
      <c r="G16" s="8">
        <v>0</v>
      </c>
      <c r="H16" s="8" t="s">
        <v>3</v>
      </c>
      <c r="I16" s="1"/>
    </row>
    <row r="17" spans="1:9" x14ac:dyDescent="0.25">
      <c r="A17" s="1"/>
      <c r="B17" s="115" t="s">
        <v>102</v>
      </c>
      <c r="C17" s="116"/>
      <c r="D17" s="116"/>
      <c r="E17" s="116"/>
      <c r="F17" s="117"/>
      <c r="G17" s="8">
        <v>0</v>
      </c>
      <c r="H17" s="8" t="s">
        <v>3</v>
      </c>
      <c r="I17" s="1"/>
    </row>
    <row r="18" spans="1:9" x14ac:dyDescent="0.25">
      <c r="A18" s="1"/>
      <c r="B18" s="93" t="s">
        <v>103</v>
      </c>
      <c r="C18" s="94"/>
      <c r="D18" s="94"/>
      <c r="E18" s="94"/>
      <c r="F18" s="95"/>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TFK3v9SwvzJcHuxPSJKqcdJQA1OMdVdqYdd11gfNy3nA10G370XzT155C7uPJmJOTlMAO8yoi18uqv8etAbPug==" saltValue="QQLnMBbCTtyT+3RZY7vrn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2023-08-17T14:30:11Z</dcterms:modified>
</cp:coreProperties>
</file>