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FFV Spildevand AS (S020)\ØR2027\"/>
    </mc:Choice>
  </mc:AlternateContent>
  <xr:revisionPtr revIDLastSave="0" documentId="13_ncr:1_{67F7B2C7-1B33-41E9-9748-726B5911EDB0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3" i="10" l="1"/>
  <c r="C13" i="10"/>
  <c r="E18" i="9"/>
  <c r="C18" i="9"/>
  <c r="E11" i="8"/>
  <c r="C11" i="7" s="1"/>
  <c r="E10" i="8"/>
  <c r="C10" i="7" s="1"/>
  <c r="E9" i="8"/>
  <c r="C9" i="7" s="1"/>
  <c r="C25" i="7"/>
  <c r="C18" i="3" s="1"/>
  <c r="C16" i="6"/>
  <c r="C10" i="6"/>
  <c r="C23" i="4"/>
  <c r="C10" i="4"/>
  <c r="C9" i="3"/>
  <c r="C19" i="9" l="1"/>
  <c r="C20" i="9"/>
  <c r="E19" i="9"/>
  <c r="E20" i="9"/>
  <c r="C20" i="7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9" i="8"/>
  <c r="E18" i="8"/>
  <c r="E17" i="8"/>
  <c r="E16" i="8"/>
  <c r="E15" i="8"/>
  <c r="E14" i="8"/>
  <c r="E13" i="8"/>
  <c r="E12" i="8"/>
  <c r="C13" i="3" l="1"/>
  <c r="C12" i="3"/>
  <c r="C12" i="11"/>
  <c r="C19" i="3" s="1"/>
  <c r="E21" i="9"/>
  <c r="E22" i="9" s="1"/>
  <c r="C16" i="12"/>
  <c r="C20" i="3" s="1"/>
  <c r="C21" i="9"/>
  <c r="C22" i="9" s="1"/>
  <c r="C11" i="4"/>
  <c r="C12" i="4" s="1"/>
  <c r="C15" i="4" s="1"/>
  <c r="C19" i="4" s="1"/>
  <c r="C24" i="4" s="1"/>
  <c r="C12" i="13"/>
  <c r="C11" i="6" s="1"/>
  <c r="C12" i="6" s="1"/>
  <c r="C13" i="6" s="1"/>
  <c r="E12" i="13"/>
  <c r="C11" i="3" l="1"/>
  <c r="C17" i="6"/>
  <c r="C18" i="6" s="1"/>
  <c r="C19" i="6" s="1"/>
  <c r="C20" i="6" s="1"/>
  <c r="C15" i="3" s="1"/>
  <c r="C10" i="3"/>
  <c r="C14" i="3" s="1"/>
  <c r="C16" i="3" l="1"/>
  <c r="C17" i="3" s="1"/>
  <c r="C22" i="3" s="1"/>
</calcChain>
</file>

<file path=xl/sharedStrings.xml><?xml version="1.0" encoding="utf-8"?>
<sst xmlns="http://schemas.openxmlformats.org/spreadsheetml/2006/main" count="337" uniqueCount="158">
  <si>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</si>
  <si>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</si>
  <si>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</si>
  <si>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</si>
  <si>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</si>
  <si>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</si>
  <si>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</si>
  <si>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</si>
  <si>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</si>
  <si>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</si>
  <si>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</si>
  <si>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</si>
  <si>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</si>
  <si>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</si>
  <si>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</si>
  <si>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</si>
  <si>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</si>
  <si>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</si>
  <si>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</si>
  <si>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</si>
  <si>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</si>
  <si>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</si>
  <si>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</si>
  <si>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</si>
  <si>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</si>
  <si>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</si>
  <si>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</si>
  <si>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</si>
  <si>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</si>
  <si>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</si>
  <si>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</si>
  <si>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</si>
  <si>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</si>
  <si>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</si>
  <si>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</si>
  <si>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</si>
  <si>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</si>
  <si>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</si>
  <si>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</si>
  <si>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</si>
  <si>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</si>
  <si>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</si>
  <si>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</si>
  <si>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</si>
  <si>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</si>
  <si>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</si>
  <si>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</si>
  <si>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</si>
  <si>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</si>
  <si>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</si>
  <si>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</si>
  <si>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</si>
  <si>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</si>
  <si>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</si>
  <si>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</si>
  <si>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</si>
  <si>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</si>
  <si>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</si>
  <si>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</si>
  <si>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</si>
  <si>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</si>
  <si>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</si>
  <si>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</si>
  <si>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</si>
  <si>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</si>
  <si>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</si>
  <si>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</si>
  <si>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</si>
  <si>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</si>
  <si>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</si>
  <si>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</si>
  <si>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</si>
  <si>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</si>
  <si>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</si>
  <si>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</si>
  <si>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</si>
  <si>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</si>
  <si>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</si>
  <si>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</si>
  <si>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</si>
  <si>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</si>
  <si>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</si>
  <si>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</si>
  <si>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</si>
  <si>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</si>
  <si>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</si>
  <si>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</si>
  <si>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</si>
  <si>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</si>
  <si>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</si>
  <si>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</si>
  <si>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</si>
  <si>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</si>
  <si>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</si>
  <si>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</si>
  <si>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</si>
  <si>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</si>
  <si>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</si>
  <si>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</si>
  <si>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</si>
  <si>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</si>
  <si>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</si>
  <si>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</si>
  <si>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</si>
  <si>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</si>
  <si>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</si>
  <si>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</si>
  <si>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</si>
  <si>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</si>
  <si>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</si>
  <si>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</si>
  <si>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</si>
  <si>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</si>
  <si>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</si>
  <si>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</si>
  <si>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</si>
  <si>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</si>
  <si>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</si>
  <si>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</si>
  <si>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</si>
  <si>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</si>
  <si>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</si>
  <si>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</si>
  <si>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</si>
  <si>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</si>
  <si>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</si>
  <si>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</si>
  <si>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</si>
  <si>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</si>
  <si>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</si>
  <si>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</si>
  <si>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</si>
  <si>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</si>
  <si>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</si>
  <si>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</si>
  <si>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</si>
  <si>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</si>
  <si>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</si>
  <si>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</si>
  <si>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</si>
  <si>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</si>
  <si>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</si>
  <si>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</si>
  <si>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</si>
  <si>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</si>
  <si>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</si>
  <si>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</si>
  <si>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</si>
  <si>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</si>
  <si>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</si>
  <si>
    <t>Etablering af batteripakke</t>
  </si>
  <si>
    <t>Forsyningssikkerhed</t>
  </si>
  <si>
    <t>Meromkostning til tidligere projekter - Slidlagsbelægning</t>
  </si>
  <si>
    <t>NIS2</t>
  </si>
  <si>
    <t>Opsætning af overløbsloggere</t>
  </si>
  <si>
    <t>Strømpeforinger</t>
  </si>
  <si>
    <t>Udvidelser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</si>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</sst>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6" t="s">
        <v>0</v>
      </c>
      <c r="D6" s="106"/>
      <c r="E6" s="10"/>
    </row>
    <row r="7" spans="1:5" ht="15" customHeight="1" x14ac:dyDescent="0.25">
      <c r="A7" s="9"/>
      <c r="B7" s="10"/>
      <c r="C7" s="106"/>
      <c r="D7" s="106"/>
      <c r="E7" s="10"/>
    </row>
    <row r="8" spans="1:5" ht="15.75" customHeight="1" x14ac:dyDescent="0.25">
      <c r="A8" s="9"/>
      <c r="B8" s="11"/>
      <c r="C8" s="107" t="s">
        <v>1</v>
      </c>
      <c r="D8" s="107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8" t="s">
        <v>2</v>
      </c>
      <c r="D11" s="108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9" t="s">
        <v>14</v>
      </c>
      <c r="D23" s="109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F3u+AwolavU0y/uE9oYZeRKxKhTKKKuTw13p7CdnQ7rVw3TNsvpLufcq4lUQcOZDdvGM0uEkHaHMkp9uON9Ztg==" saltValue="V9GpMg1txDqME1iaKh9m0A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f2HdoT+IdiLA4y3o3cnb3nuwVmm6SbVwHBkqCiPiTo8Ej7lPgL5oLpUESn8QBTC65bVIOzsG0DpaeO0VXJHiQg==" saltValue="nVlB5dmE4/l1Uz4V7ZsxA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140</v>
      </c>
      <c r="C13" s="93"/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zRKHSkRzP9+p9o8JrQKIj+4MCwWT5MDGexWvbcQkaTGyZ6mbt3RK/kJjxWaCUb3P7XADo6DSmNsFzESXZVKmmw==" saltValue="1PqltWexa3l+3IAbE23LV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fyLDxKjC7PknytNILPwfSh7mAw8B0XUYc20abWBBEqdrPXwTHmlscOBVYb5otY4FGDOAk0l3eRcmyzD5I1iF8w==" saltValue="31QR3YLH1XxMjz96GZICW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aFGBpfqYdB9zV1wl+bFgbxiEzZxkxK0hbZo3fiBh/z+pFyI03+xMLwQD9YW62rzeL4KCy2mTwV9G3p+MILuwcw==" saltValue="z+BS3wDs3t0394YgdZyX1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WmcjMgFIzwdNciGOQ1dgaGZhSNEGlVhi9e8DqYlZTUo3Xtx5cSOeKvsHLAgRYCHh6XSDfLXxlCS/TZApEXW4RA==" saltValue="dJdXcTWhRofK8qIM7FziT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zF5khZ8BYhTpcotvpBV5qYkZoUN5SqNvq1+bo+O2bo0JQ/5SaHIUOaHxoM819oV85yjQgr5LWF/zk6INywMF9g==" saltValue="WHgOBlsJIWv1vo/JKbLoFg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131268593.93423216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1921637.4023734599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-911548.70891416864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3822853.9279402825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136101536.55563173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69104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136170640.55563173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Qxf63MTD7MEJPkwoCafFlZguY1j0H0FwQ9EYoDcb9G9AKgFiPGkNdL2smYrxziq7FxjQlv2r6D0P+EFNIPgPCw==" saltValue="iYNXiMocmEnOTud4cv2Mj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128847626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1021240.1088422399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3498119.6605723598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133366985.7694146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117158554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16208431.769414604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25862390</v>
      </c>
      <c r="D18" s="39" t="s">
        <v>31</v>
      </c>
      <c r="E18" s="9"/>
    </row>
    <row r="19" spans="1:5" ht="15" customHeight="1" x14ac:dyDescent="0.25">
      <c r="A19" s="9"/>
      <c r="B19" s="18" t="s">
        <v>141</v>
      </c>
      <c r="C19" s="34">
        <f>C15+C18</f>
        <v>42070821.769414604</v>
      </c>
      <c r="D19" s="20" t="s">
        <v>31</v>
      </c>
      <c r="E19" s="9"/>
    </row>
    <row r="20" spans="1:5" ht="42" customHeight="1" x14ac:dyDescent="0.25">
      <c r="A20" s="9"/>
      <c r="B20" s="115" t="s">
        <v>142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143</v>
      </c>
      <c r="C22" s="19"/>
      <c r="D22" s="20"/>
      <c r="E22" s="9"/>
    </row>
    <row r="23" spans="1:5" ht="26.25" x14ac:dyDescent="0.25">
      <c r="A23" s="9"/>
      <c r="B23" s="42" t="s">
        <v>144</v>
      </c>
      <c r="C23" s="43">
        <f>100*25862390/(122800220+2189273)</f>
        <v>20.691651257438096</v>
      </c>
      <c r="D23" s="39" t="s">
        <v>145</v>
      </c>
      <c r="E23" s="9"/>
    </row>
    <row r="24" spans="1:5" ht="26.25" x14ac:dyDescent="0.25">
      <c r="A24" s="9"/>
      <c r="B24" s="42" t="s">
        <v>146</v>
      </c>
      <c r="C24" s="43">
        <f>C19/C12*100</f>
        <v>31.545154542334132</v>
      </c>
      <c r="D24" s="39" t="s">
        <v>145</v>
      </c>
      <c r="E24" s="9"/>
    </row>
    <row r="25" spans="1:5" ht="56.25" customHeight="1" x14ac:dyDescent="0.25">
      <c r="A25" s="9"/>
      <c r="B25" s="111" t="s">
        <v>147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NXsXXFcIQEge9cwuTQRSX0p/NlrLb65Ib1em7yVx23IvV6X2iquUY6d/hCEPnS8kKHW8hvJDATmvFnDO7jILzw==" saltValue="sXXJFLioUf5sQTyFcQof7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127458037.3539298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1021240.1088422399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-897788.55789095443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3687105.0293510635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131268593.93423216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69104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0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157</v>
      </c>
      <c r="C23" s="64">
        <v>131337697.93423216</v>
      </c>
      <c r="D23" s="47" t="s">
        <v>31</v>
      </c>
      <c r="E23" s="44"/>
    </row>
    <row r="24" spans="1:5" ht="30" customHeight="1" x14ac:dyDescent="0.25">
      <c r="A24" s="44"/>
      <c r="B24" s="119" t="s">
        <v>136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3lkncgDUljQxpZzX4l2WNrzwAwcnB8D+jY4qB05SVda//KRsLEvjqD4Kn8dVkRhcSAm6Gq9yYB4PQwDUj574FQ==" saltValue="wItX0Qv1qdevJaTwHRatRQ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46186732.513271399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-923734.650265428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314437.58270245994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45577435.445708431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-911548.70891416864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88592781.920352593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1607199.8196709999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90199981.740023598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-911548.70891416864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shXWNyKzBh5f8EXWMW6OBSZP7q8BuZEfaaQlDsxBx+iRHh9gYgQHauMOElzsG4wKW2VsqtQs2D2633S7iStwjQ==" saltValue="IqB8zMooSwGx4Y3IycUoP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137</v>
      </c>
      <c r="C9" s="26">
        <f>'5.1.a. § 10-tillæg'!E9</f>
        <v>753725.74057235999</v>
      </c>
      <c r="D9" s="39" t="s">
        <v>31</v>
      </c>
      <c r="E9" s="9"/>
    </row>
    <row r="10" spans="1:5" ht="15" customHeight="1" x14ac:dyDescent="0.25">
      <c r="A10" s="9"/>
      <c r="B10" s="73" t="s">
        <v>138</v>
      </c>
      <c r="C10" s="26">
        <f>'5.1.a. § 10-tillæg'!E10</f>
        <v>0</v>
      </c>
      <c r="D10" s="39" t="s">
        <v>31</v>
      </c>
      <c r="E10" s="9"/>
    </row>
    <row r="11" spans="1:5" ht="15" customHeight="1" x14ac:dyDescent="0.25">
      <c r="A11" s="9"/>
      <c r="B11" s="73" t="s">
        <v>139</v>
      </c>
      <c r="C11" s="26">
        <f>'5.1.a. § 10-tillæg'!E11</f>
        <v>0</v>
      </c>
      <c r="D11" s="39" t="s">
        <v>31</v>
      </c>
      <c r="E11" s="9"/>
    </row>
    <row r="12" spans="1:5" ht="15" customHeight="1" x14ac:dyDescent="0.25">
      <c r="A12" s="9"/>
      <c r="B12" s="73" t="s">
        <v>148</v>
      </c>
      <c r="C12" s="74">
        <v>18334.099999999999</v>
      </c>
      <c r="D12" s="39" t="s">
        <v>31</v>
      </c>
      <c r="E12" s="9"/>
    </row>
    <row r="13" spans="1:5" ht="15" customHeight="1" x14ac:dyDescent="0.25">
      <c r="A13" s="9"/>
      <c r="B13" s="75" t="s">
        <v>149</v>
      </c>
      <c r="C13" s="74">
        <v>82133</v>
      </c>
      <c r="D13" s="39" t="s">
        <v>31</v>
      </c>
      <c r="E13" s="9"/>
    </row>
    <row r="14" spans="1:5" ht="15" customHeight="1" x14ac:dyDescent="0.25">
      <c r="A14" s="9"/>
      <c r="B14" s="75"/>
      <c r="C14" s="74"/>
      <c r="D14" s="39" t="s">
        <v>31</v>
      </c>
      <c r="E14" s="9"/>
    </row>
    <row r="15" spans="1:5" ht="15" customHeight="1" x14ac:dyDescent="0.25">
      <c r="A15" s="9"/>
      <c r="B15" s="75"/>
      <c r="C15" s="74"/>
      <c r="D15" s="39" t="s">
        <v>31</v>
      </c>
      <c r="E15" s="9"/>
    </row>
    <row r="16" spans="1:5" ht="15" customHeight="1" x14ac:dyDescent="0.25">
      <c r="A16" s="9"/>
      <c r="B16" s="75"/>
      <c r="C16" s="74"/>
      <c r="D16" s="39" t="s">
        <v>31</v>
      </c>
      <c r="E16" s="9"/>
    </row>
    <row r="17" spans="1:5" ht="15" customHeight="1" x14ac:dyDescent="0.25">
      <c r="A17" s="9"/>
      <c r="B17" s="75"/>
      <c r="C17" s="74"/>
      <c r="D17" s="39" t="s">
        <v>31</v>
      </c>
      <c r="E17" s="9"/>
    </row>
    <row r="18" spans="1:5" ht="15" customHeight="1" x14ac:dyDescent="0.25">
      <c r="A18" s="9"/>
      <c r="B18" s="75"/>
      <c r="C18" s="74"/>
      <c r="D18" s="39" t="s">
        <v>31</v>
      </c>
      <c r="E18" s="9"/>
    </row>
    <row r="19" spans="1:5" ht="15" customHeight="1" x14ac:dyDescent="0.25">
      <c r="A19" s="9"/>
      <c r="B19" s="75"/>
      <c r="C19" s="74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6">
        <f>SUM(C9:C19)</f>
        <v>854192.84057235997</v>
      </c>
      <c r="D20" s="77" t="s">
        <v>31</v>
      </c>
      <c r="E20" s="9"/>
    </row>
    <row r="21" spans="1:5" ht="15" customHeight="1" x14ac:dyDescent="0.25">
      <c r="A21" s="9"/>
      <c r="B21" s="78"/>
      <c r="C21" s="79"/>
      <c r="D21" s="79"/>
      <c r="E21" s="9"/>
    </row>
    <row r="22" spans="1:5" ht="15" customHeight="1" x14ac:dyDescent="0.25">
      <c r="A22" s="9"/>
      <c r="B22" s="120" t="s">
        <v>39</v>
      </c>
      <c r="C22" s="121"/>
      <c r="D22" s="122"/>
      <c r="E22" s="9"/>
    </row>
    <row r="23" spans="1:5" ht="15" customHeight="1" x14ac:dyDescent="0.25">
      <c r="A23" s="9"/>
      <c r="B23" s="80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0" t="s">
        <v>50</v>
      </c>
      <c r="C24" s="26">
        <v>69104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6">
        <f>SUM(C23:C24)</f>
        <v>69104</v>
      </c>
      <c r="D25" s="77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qHQF7K2HqxLpTvkBrpZUyhDYCmiccYB6TexehyrRr2kvtcaBEwBs3qx1/T89jPdTvHROyeX0Qwa7A3RrnJ1xGQ==" saltValue="OGadYLBCATJLDegA2A+X9A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137</v>
      </c>
      <c r="C9" s="26">
        <v>557305.25942764001</v>
      </c>
      <c r="D9" s="26">
        <v>1311031</v>
      </c>
      <c r="E9" s="26">
        <f>MAX(D9-C9,0)</f>
        <v>753725.74057235999</v>
      </c>
      <c r="F9" s="39" t="s">
        <v>31</v>
      </c>
      <c r="G9" s="9"/>
    </row>
    <row r="10" spans="1:7" ht="15" customHeight="1" x14ac:dyDescent="0.25">
      <c r="A10" s="9"/>
      <c r="B10" s="73" t="s">
        <v>138</v>
      </c>
      <c r="C10" s="26">
        <v>113073.08437481</v>
      </c>
      <c r="D10" s="26">
        <v>106719</v>
      </c>
      <c r="E10" s="26">
        <f>MAX(D10-C10,0)</f>
        <v>0</v>
      </c>
      <c r="F10" s="39" t="s">
        <v>31</v>
      </c>
      <c r="G10" s="9"/>
    </row>
    <row r="11" spans="1:7" ht="15" customHeight="1" x14ac:dyDescent="0.25">
      <c r="A11" s="9"/>
      <c r="B11" s="73" t="s">
        <v>139</v>
      </c>
      <c r="C11" s="26">
        <v>232584.97534209001</v>
      </c>
      <c r="D11" s="26">
        <v>189142.39</v>
      </c>
      <c r="E11" s="26">
        <f>MAX(D11-C11,0)</f>
        <v>0</v>
      </c>
      <c r="F11" s="39" t="s">
        <v>31</v>
      </c>
      <c r="G11" s="9"/>
    </row>
    <row r="12" spans="1:7" ht="15" hidden="1" customHeight="1" x14ac:dyDescent="0.25">
      <c r="A12" s="9"/>
      <c r="B12" s="73"/>
      <c r="C12" s="26"/>
      <c r="D12" s="26"/>
      <c r="E12" s="26">
        <f t="shared" ref="E12:E19" si="0">MAX(D12-C12,0)</f>
        <v>0</v>
      </c>
      <c r="F12" s="39" t="s">
        <v>31</v>
      </c>
      <c r="G12" s="9"/>
    </row>
    <row r="13" spans="1:7" ht="15" hidden="1" customHeight="1" x14ac:dyDescent="0.25">
      <c r="A13" s="9"/>
      <c r="B13" s="75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5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5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5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5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5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5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XLPrAfMuM36JCOexcHMTxh5w2s1d/rhQkOGA4zj6Y2l1iYAVCu4OhqNxVKmYr/Wesl9BUqJeZ6vKqQj6lJTviQ==" saltValue="8j3hsqm+GS07M59fkdBAr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150</v>
      </c>
      <c r="C10" s="26">
        <v>0</v>
      </c>
      <c r="D10" s="39" t="s">
        <v>31</v>
      </c>
      <c r="E10" s="26">
        <v>129920</v>
      </c>
      <c r="F10" s="39" t="s">
        <v>31</v>
      </c>
      <c r="G10" s="9"/>
    </row>
    <row r="11" spans="1:7" ht="15" customHeight="1" x14ac:dyDescent="0.25">
      <c r="A11" s="9"/>
      <c r="B11" s="88" t="s">
        <v>151</v>
      </c>
      <c r="C11" s="26">
        <v>0</v>
      </c>
      <c r="D11" s="39" t="s">
        <v>31</v>
      </c>
      <c r="E11" s="26">
        <v>768993</v>
      </c>
      <c r="F11" s="39" t="s">
        <v>31</v>
      </c>
      <c r="G11" s="9"/>
    </row>
    <row r="12" spans="1:7" ht="15" customHeight="1" x14ac:dyDescent="0.25">
      <c r="A12" s="9"/>
      <c r="B12" s="88" t="s">
        <v>152</v>
      </c>
      <c r="C12" s="26">
        <v>0</v>
      </c>
      <c r="D12" s="39" t="s">
        <v>31</v>
      </c>
      <c r="E12" s="26">
        <v>10549</v>
      </c>
      <c r="F12" s="39" t="s">
        <v>31</v>
      </c>
      <c r="G12" s="9"/>
    </row>
    <row r="13" spans="1:7" ht="15" customHeight="1" x14ac:dyDescent="0.25">
      <c r="A13" s="9"/>
      <c r="B13" s="88" t="s">
        <v>153</v>
      </c>
      <c r="C13" s="26">
        <v>0</v>
      </c>
      <c r="D13" s="39" t="s">
        <v>31</v>
      </c>
      <c r="E13" s="26">
        <v>18685</v>
      </c>
      <c r="F13" s="39" t="s">
        <v>31</v>
      </c>
      <c r="G13" s="9"/>
    </row>
    <row r="14" spans="1:7" ht="15" customHeight="1" x14ac:dyDescent="0.25">
      <c r="A14" s="9"/>
      <c r="B14" s="88" t="s">
        <v>154</v>
      </c>
      <c r="C14" s="26">
        <v>0</v>
      </c>
      <c r="D14" s="39" t="s">
        <v>31</v>
      </c>
      <c r="E14" s="26">
        <v>5659</v>
      </c>
      <c r="F14" s="39" t="s">
        <v>31</v>
      </c>
      <c r="G14" s="9"/>
    </row>
    <row r="15" spans="1:7" ht="15" customHeight="1" x14ac:dyDescent="0.25">
      <c r="A15" s="9"/>
      <c r="B15" s="88" t="s">
        <v>155</v>
      </c>
      <c r="C15" s="26">
        <v>0</v>
      </c>
      <c r="D15" s="39" t="s">
        <v>31</v>
      </c>
      <c r="E15" s="26">
        <v>588289</v>
      </c>
      <c r="F15" s="39" t="s">
        <v>31</v>
      </c>
      <c r="G15" s="9"/>
    </row>
    <row r="16" spans="1:7" ht="15" customHeight="1" x14ac:dyDescent="0.25">
      <c r="A16" s="9"/>
      <c r="B16" s="88" t="s">
        <v>156</v>
      </c>
      <c r="C16" s="26">
        <v>234839.43</v>
      </c>
      <c r="D16" s="39" t="s">
        <v>31</v>
      </c>
      <c r="E16" s="26">
        <v>39961.39</v>
      </c>
      <c r="F16" s="39" t="s">
        <v>31</v>
      </c>
      <c r="G16" s="9"/>
    </row>
    <row r="17" spans="1:7" ht="15" customHeight="1" x14ac:dyDescent="0.25">
      <c r="A17" s="9"/>
      <c r="B17" s="88" t="s">
        <v>20</v>
      </c>
      <c r="C17" s="26">
        <v>77003</v>
      </c>
      <c r="D17" s="39" t="s">
        <v>31</v>
      </c>
      <c r="E17" s="26">
        <v>0</v>
      </c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311842.43</v>
      </c>
      <c r="D18" s="77" t="s">
        <v>31</v>
      </c>
      <c r="E18" s="76">
        <f>SUM(E10:E17)</f>
        <v>1562056.39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-6236.8486000000003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8832.0013024599994</v>
      </c>
      <c r="D21" s="39" t="s">
        <v>31</v>
      </c>
      <c r="E21" s="26">
        <f>SUM(E18:E20)*'8. Nøgletal'!C9</f>
        <v>45143.429670999998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314437.58270245994</v>
      </c>
      <c r="D22" s="77" t="s">
        <v>31</v>
      </c>
      <c r="E22" s="76">
        <f>SUM(E18:E21)</f>
        <v>1607199.8196709999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GnHWD3Zomk60g+Hxq56iWnxxZRhCtZeAQga7fOzDa85Jbirnn/hlkT83jwfLd2sCZlBAYTWO72xnVgC0ThPzvw==" saltValue="GzMx4D3YMODIDlttGCEs3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20</v>
      </c>
      <c r="C10" s="26">
        <v>770028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770028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v38f1ts+aDDkYkDDT2Sm/7pEQauABzjjXZYdG2Zvz8gqDySVq349ECCWrDiF6nV+qz65Vs1sS/Cm0Dndps+UjQ==" saltValue="o7RLI2R+JpXEewpjFlBe/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2026-08-19T12:58:58Z</dcterms:modified>
</cp:coreProperties>
</file>