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Denne_projektmappe" defaultThemeVersion="202300"/>
  <mc:AlternateContent xmlns:mc="http://schemas.openxmlformats.org/markup-compatibility/2006">
    <mc:Choice Requires="x15">
      <x15ac:absPath xmlns:x15ac="http://schemas.microsoft.com/office/spreadsheetml/2010/11/ac" url="E:\VAND\Sagsbehandling\Spildevand\Lolland Spildevand AS (S063)\ØR2027\"/>
    </mc:Choice>
  </mc:AlternateContent>
  <xr:revisionPtr revIDLastSave="0" documentId="13_ncr:1_{D0E3786E-D18F-48B3-B92B-1E6CD3D23627}" xr6:coauthVersionLast="47" xr6:coauthVersionMax="47" xr10:uidLastSave="{00000000-0000-0000-0000-000000000000}"/>
  <bookViews>
    <workbookView xWindow="3420" yWindow="3420" windowWidth="21600" windowHeight="12645" xr2:uid="{AE356C70-3DC3-437B-B650-FF4847CC9B5B}"/>
  </bookViews>
  <sheets>
    <sheet name="Indhold" sheetId="2" r:id="rId1"/>
    <sheet name="1. Økonomisk ramme 2027" sheetId="3" r:id="rId2"/>
    <sheet name="2. Differencekonto" sheetId="4" r:id="rId3"/>
    <sheet name="3. Omk. i ØR2026" sheetId="5" r:id="rId4"/>
    <sheet name="4. Generelle eff. krav" sheetId="6" r:id="rId5"/>
    <sheet name="5.1. § 10-tillæg" sheetId="7" r:id="rId6"/>
    <sheet name="5.1.a. § 10-tillæg" sheetId="8" r:id="rId7"/>
    <sheet name="5.2. Varige tillæg" sheetId="9" r:id="rId8"/>
    <sheet name="5.3. Engangstillæg" sheetId="10" r:id="rId9"/>
    <sheet name="5.4. Periodevise driftsomk." sheetId="11" r:id="rId10"/>
    <sheet name="5.5. Korr. af ØR2025" sheetId="12" r:id="rId11"/>
    <sheet name="5.6 Anlægsprojekter" sheetId="13" state="hidden" r:id="rId12"/>
    <sheet name="6. Bortfald" sheetId="14" r:id="rId13"/>
    <sheet name="7. Tilknyttet virksomhed" sheetId="15" r:id="rId14"/>
    <sheet name="8. Nøgletal" sheetId="16" r:id="rId15"/>
  </sheets>
  <definedNames>
    <definedName name="A_Marts_Tabel">'5.6 Anlægsprojekter'!$B$8:$H$12</definedName>
    <definedName name="A_Marts_Tabel_Værdi">'5.6 Anlægsprojekter'!$B$11</definedName>
    <definedName name="A_Marts_Tabel_Værdi_korr">'5.6 Anlægsprojekter'!$B$12</definedName>
    <definedName name="BlåBlok_0">Indhold!$A$1:$E$39</definedName>
    <definedName name="BlåBlok_1">'1. Økonomisk ramme 2027'!$A$1:$E$24</definedName>
    <definedName name="BlåBlok_2">'2. Differencekonto'!$A$1:$E$26</definedName>
    <definedName name="BlåBlok_3">'3. Omk. i ØR2026'!$A$1:$E$26</definedName>
    <definedName name="BlåBlok_4">'4. Generelle eff. krav'!$A$1:$E$23</definedName>
    <definedName name="BlåBlok_5">'5.1. § 10-tillæg'!$A$1:$E$26</definedName>
    <definedName name="BlåBlok_51">'5.1.a. § 10-tillæg'!$A$1:$G$23</definedName>
    <definedName name="BlåBlok_52">'5.2. Varige tillæg'!$A$1:$G$24</definedName>
    <definedName name="BlåBlok_53">'5.3. Engangstillæg'!$A$1:$G$15</definedName>
    <definedName name="BlåBlok_54">'5.4. Periodevise driftsomk.'!$A$1:$E$14</definedName>
    <definedName name="BlåBlok_55">'5.5. Korr. af ØR2025'!$A$1:$E$18</definedName>
    <definedName name="BlåBlok_56">'5.6 Anlægsprojekter'!$A$1:$I$14</definedName>
    <definedName name="BlåBlok_6">'6. Bortfald'!$A$1:$G$14</definedName>
    <definedName name="BlåBlok_7">'7. Tilknyttet virksomhed'!$A$1:$G$14</definedName>
    <definedName name="BlåBlok_8">'8. Nøgletal'!$A$1:$D$27</definedName>
    <definedName name="Bort_Tabel">'6. Bortfald'!$B$8:$F$12</definedName>
    <definedName name="Bort_Tabel_Værdi">'6. Bortfald'!$B$11</definedName>
    <definedName name="Bort_Tabel_Værdi_pkorr">'6. Bortfald'!$B$12</definedName>
    <definedName name="DiffKonto_RegulatoriskePct_iÅr">'2. Differencekonto'!$B$24</definedName>
    <definedName name="DiffKonto_RegulatoriskePct_SidsteÅr">'2. Differencekonto'!$B$23</definedName>
    <definedName name="DiffKonto_Tabel">'2. Differencekonto'!$B$17:$D$19</definedName>
    <definedName name="DiffKonto_Tabel_Note">'2. Differencekonto'!$B$20</definedName>
    <definedName name="DiffKonto_Tabel_Saldo">'2. Differencekonto'!$B$19</definedName>
    <definedName name="DiffKonto_Tabel_Saldo_SidsteÅr">'2. Differencekonto'!$B$18</definedName>
    <definedName name="EngTillæg_Tabel">'5.3. Engangstillæg'!$B$8:$F$13</definedName>
    <definedName name="EngTillæg_Tabel_Værdi">'5.3. Engangstillæg'!$B$13</definedName>
    <definedName name="Fane4_Tabel1">'4. Generelle eff. krav'!$B$8:$D$13</definedName>
    <definedName name="Fane4_Tabel2">'4. Generelle eff. krav'!$B$14:$D$19</definedName>
    <definedName name="GE_Base_Anlæg">'4. Generelle eff. krav'!$B$15</definedName>
    <definedName name="GE_Base_Drift">'4. Generelle eff. krav'!$B$9</definedName>
    <definedName name="GE_Tabel">'4. Generelle eff. krav'!$B$8:$D$21</definedName>
    <definedName name="GE_Tabel_A">'4. Generelle eff. krav'!$B$19</definedName>
    <definedName name="GE_Tabel_D">'4. Generelle eff. krav'!$B$13</definedName>
    <definedName name="GE_Tabel_DA">'4. Generelle eff. krav'!$B$20</definedName>
    <definedName name="GEA_Tabel">'8. Nøgletal'!$B$13:$C$16</definedName>
    <definedName name="GEA_Tabel_År1">'8. Nøgletal'!$B$14</definedName>
    <definedName name="GEA_Tabel_År2">'8. Nøgletal'!$B$15</definedName>
    <definedName name="GED_Tabel">'8. Nøgletal'!$B$18:$C$20</definedName>
    <definedName name="GED_Tabel_Værdi">'8. Nøgletal'!$B$19</definedName>
    <definedName name="IE_Tabel">'8. Nøgletal'!$B$22:$C$25</definedName>
    <definedName name="IE_Tabel_År1">'8. Nøgletal'!$B$23</definedName>
    <definedName name="IE_Tabel_År2">'8. Nøgletal'!$B$24</definedName>
    <definedName name="Kontrol_Tabel">'2. Differencekonto'!$B$8:$D$15</definedName>
    <definedName name="Kontrol_Tabel_IR">'2. Differencekonto'!$B$9</definedName>
    <definedName name="Kontrol_Tabel_MelRes">'2. Differencekonto'!$B$15</definedName>
    <definedName name="Korr_Tabel">'5.5. Korr. af ØR2025'!$B$8:$D$16</definedName>
    <definedName name="Korr_Tabel_Total">'5.5. Korr. af ØR2025'!$B$16</definedName>
    <definedName name="P_Tabel">'8. Nøgletal'!$B$8:$C$11</definedName>
    <definedName name="P_Tabel_År1">'8. Nøgletal'!$B$9</definedName>
    <definedName name="P_Tabel_År2">'8. Nøgletal'!$B$10</definedName>
    <definedName name="PG10Tillæg_DD_Tabel">'5.1.a. § 10-tillæg'!$B$8:$F$20</definedName>
    <definedName name="PG10Tillæg_DD_Tabel_Note">'5.1.a. § 10-tillæg'!$B$21</definedName>
    <definedName name="PG10Tillæg_K_Korrekt">'5.1. § 10-tillæg'!$B$9:$B$12</definedName>
    <definedName name="PG10Tillæg_K_Tabel">'5.1. § 10-tillæg'!$B$8:$D$19</definedName>
    <definedName name="PG10Tillæg_K_Tabel_Total">'5.1. § 10-tillæg'!$B$19</definedName>
    <definedName name="PG10Tillæg_ØR_Tabel">'5.1. § 10-tillæg'!$B$21:$D$24</definedName>
    <definedName name="PG10Tillæg_ØR_Tabel_SletDrik">'5.1. § 10-tillæg'!$B$22:$D$22</definedName>
    <definedName name="PG10Tillæg_ØR_Tabel_Total">'5.1. § 10-tillæg'!$B$24</definedName>
    <definedName name="PL_PDO_GenEffKrav">'5.4. Periodevise driftsomk.'!$C$11</definedName>
    <definedName name="PL_PDO_IndEffKrav">'5.4. Periodevise driftsomk.'!$C$10</definedName>
    <definedName name="PL_PDO_Tabel">'5.4. Periodevise driftsomk.'!$B$8:$D$12</definedName>
    <definedName name="PL_PDO_Tabel_Total">'5.4. Periodevise driftsomk.'!$B$12</definedName>
    <definedName name="PL_PDO_Tillæg">'5.4. Periodevise driftsomk.'!$C$9</definedName>
    <definedName name="Print_Area" localSheetId="2">'2. Differencekonto'!$A$1:$E$26</definedName>
    <definedName name="Procentandel_Tabel">'2. Differencekonto'!$B$22:$D$24</definedName>
    <definedName name="Procentandel_Tabel_Note">'2. Differencekonto'!$B$25</definedName>
    <definedName name="TV_Tabel">'7. Tilknyttet virksomhed'!$B$8:$F$12</definedName>
    <definedName name="TV_Tabel_Værdi">'7. Tilknyttet virksomhed'!$B$11</definedName>
    <definedName name="TV_Tabel_Værdi_korr">'7. Tilknyttet virksomhed'!$B$12</definedName>
    <definedName name="_xlnm.Print_Area" localSheetId="1">'1. Økonomisk ramme 2027'!$A$1:$E$24</definedName>
    <definedName name="_xlnm.Print_Area" localSheetId="3">'3. Omk. i ØR2026'!$A$1:$E$26</definedName>
    <definedName name="_xlnm.Print_Area" localSheetId="4">'4. Generelle eff. krav'!$A$1:$E$23</definedName>
    <definedName name="_xlnm.Print_Area" localSheetId="5">'5.1. § 10-tillæg'!$A$1:$E$26</definedName>
    <definedName name="_xlnm.Print_Area" localSheetId="6">'5.1.a. § 10-tillæg'!$A$1:$G$23</definedName>
    <definedName name="_xlnm.Print_Area" localSheetId="7">'5.2. Varige tillæg'!$A$1:$G$24</definedName>
    <definedName name="_xlnm.Print_Area" localSheetId="8">'5.3. Engangstillæg'!$A$1:$G$15</definedName>
    <definedName name="_xlnm.Print_Area" localSheetId="9">'5.4. Periodevise driftsomk.'!$A$1:$E$14</definedName>
    <definedName name="_xlnm.Print_Area" localSheetId="10">'5.5. Korr. af ØR2025'!$A$1:$E$18</definedName>
    <definedName name="_xlnm.Print_Area" localSheetId="11">'5.6 Anlægsprojekter'!$A$1:$I$14</definedName>
    <definedName name="_xlnm.Print_Area" localSheetId="12">'6. Bortfald'!$A$1:$G$14</definedName>
    <definedName name="_xlnm.Print_Area" localSheetId="13">'7. Tilknyttet virksomhed'!$A$1:$G$14</definedName>
    <definedName name="_xlnm.Print_Area" localSheetId="14">'8. Nøgletal'!$A$1:$D$27</definedName>
    <definedName name="_xlnm.Print_Area" localSheetId="0">Indhold!$A$1:$E$39</definedName>
    <definedName name="VarigeTillæg_Tabel">'5.2. Varige tillæg'!$B$8:$F$22</definedName>
    <definedName name="VarigeTillæg_Tabel_KS">'5.2. Varige tillæg'!$B$20</definedName>
    <definedName name="VarigeTillæg_Tabel_SletSmå">'5.2. Varige tillæg'!$B$19:$F$19</definedName>
    <definedName name="VarigeTillæg_Tabel_Værdi">'5.2. Varige tillæg'!$B$18</definedName>
    <definedName name="VarigeTillæg_Tabel_Værdi_korr">'5.2. Varige tillæg'!$B$22</definedName>
    <definedName name="ØR_SidsteÅr_Tabel">'3. Omk. i ØR2026'!$B$8:$D$24</definedName>
    <definedName name="ØR_Tabel">'1. Økonomisk ramme 2027'!$B$8:$D$22</definedName>
    <definedName name="ØR_Tabel_GE">'1. Økonomisk ramme 2027'!$B$15</definedName>
    <definedName name="ØR_Tabel_IE_SletUnder">'1. Økonomisk ramme 2027'!$B$14:$D$14</definedName>
    <definedName name="ØR_Tabel_Skjul_Anlæg">'1. Økonomisk ramme 2027'!$B$11</definedName>
    <definedName name="ØR_Tabel_Skjul_Drik">'1. Økonomisk ramme 2027'!$B$20</definedName>
    <definedName name="ØR_Tabel_Total">'1. Økonomisk ramme 2027'!$B$22</definedName>
    <definedName name="ØR_Tabel_VO">'1. Økonomisk ramme 2027'!$B$9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3" i="4" l="1"/>
  <c r="C10" i="4" l="1"/>
  <c r="C10" i="6" l="1"/>
  <c r="C9" i="3" l="1"/>
  <c r="E11" i="15"/>
  <c r="E12" i="15" s="1"/>
  <c r="C11" i="15"/>
  <c r="C12" i="15" s="1"/>
  <c r="E11" i="14"/>
  <c r="E12" i="14" s="1"/>
  <c r="C11" i="14"/>
  <c r="C12" i="14" s="1"/>
  <c r="G11" i="13"/>
  <c r="G12" i="13" s="1"/>
  <c r="C11" i="13"/>
  <c r="E11" i="13"/>
  <c r="C15" i="12"/>
  <c r="C11" i="12"/>
  <c r="C11" i="11"/>
  <c r="C10" i="11"/>
  <c r="E13" i="10"/>
  <c r="C13" i="10"/>
  <c r="E18" i="9"/>
  <c r="E19" i="9" s="1"/>
  <c r="C18" i="9"/>
  <c r="C20" i="9" s="1"/>
  <c r="E19" i="8"/>
  <c r="E18" i="8"/>
  <c r="E17" i="8"/>
  <c r="E16" i="8"/>
  <c r="E15" i="8"/>
  <c r="E14" i="8"/>
  <c r="E13" i="8"/>
  <c r="E12" i="8"/>
  <c r="C12" i="7" s="1"/>
  <c r="E11" i="8"/>
  <c r="C11" i="7" s="1"/>
  <c r="E10" i="8"/>
  <c r="C10" i="7" s="1"/>
  <c r="E9" i="8"/>
  <c r="C24" i="7"/>
  <c r="C18" i="3" s="1"/>
  <c r="C16" i="6"/>
  <c r="C12" i="3" l="1"/>
  <c r="C13" i="3"/>
  <c r="C12" i="11"/>
  <c r="C19" i="3" s="1"/>
  <c r="C9" i="7"/>
  <c r="C19" i="7" s="1"/>
  <c r="C11" i="4" s="1"/>
  <c r="C12" i="4" s="1"/>
  <c r="C15" i="4" s="1"/>
  <c r="C19" i="4" s="1"/>
  <c r="C24" i="4" s="1"/>
  <c r="C16" i="12"/>
  <c r="C20" i="3" s="1"/>
  <c r="C19" i="9"/>
  <c r="C21" i="9" s="1"/>
  <c r="C22" i="9" s="1"/>
  <c r="E20" i="9"/>
  <c r="E21" i="9" s="1"/>
  <c r="E22" i="9" s="1"/>
  <c r="C12" i="13"/>
  <c r="C11" i="6" s="1"/>
  <c r="C12" i="6" s="1"/>
  <c r="C13" i="6" s="1"/>
  <c r="E12" i="13"/>
  <c r="C11" i="3" l="1"/>
  <c r="C10" i="3"/>
  <c r="C17" i="6"/>
  <c r="C18" i="6" s="1"/>
  <c r="C19" i="6" s="1"/>
  <c r="C20" i="6" s="1"/>
  <c r="C15" i="3" s="1"/>
  <c r="C14" i="3" l="1"/>
  <c r="C16" i="3" s="1"/>
  <c r="C17" i="3" s="1"/>
  <c r="C22" i="3" s="1"/>
</calcChain>
</file>

<file path=xl/sharedStrings.xml><?xml version="1.0" encoding="utf-8"?>
<sst xmlns="http://schemas.openxmlformats.org/spreadsheetml/2006/main" count="328" uniqueCount="151">
  <si>
    <t>Bilag A</t>
  </si>
  <si>
    <t>Til den økonomisk ramme for 2027</t>
  </si>
  <si>
    <t>Indholdsfortegnelse</t>
  </si>
  <si>
    <t>Fane 1</t>
  </si>
  <si>
    <t>Økonomisk ramme for 2027</t>
  </si>
  <si>
    <t>Fane 2</t>
  </si>
  <si>
    <t>Opgørelse af differencekonto for 2026</t>
  </si>
  <si>
    <t>Fane 3</t>
  </si>
  <si>
    <t>Videreførte omkostninger fra den økonomiske ramme for 2026</t>
  </si>
  <si>
    <t>Fane 4</t>
  </si>
  <si>
    <t>Generelle effektiviseringskrav</t>
  </si>
  <si>
    <t>Fane 5.1</t>
  </si>
  <si>
    <t>§ 10-tillæg</t>
  </si>
  <si>
    <t>Fane 5.1.a</t>
  </si>
  <si>
    <t>Fastsættelse af § 10-tillæg, der i forvejen er dækket i ØR25</t>
  </si>
  <si>
    <t>Fane 5.2</t>
  </si>
  <si>
    <t>Varige tillæg</t>
  </si>
  <si>
    <t>Fane 5.3</t>
  </si>
  <si>
    <t>Engangstillæg</t>
  </si>
  <si>
    <t>Fane 5.4</t>
  </si>
  <si>
    <t>Periodevise driftsomkostninger</t>
  </si>
  <si>
    <t>Fane 5.5</t>
  </si>
  <si>
    <t>Korrektion af den økonomiske ramme for 2025</t>
  </si>
  <si>
    <t>Fane 6</t>
  </si>
  <si>
    <t>Bortfald eller nedsættelse af omkostninger</t>
  </si>
  <si>
    <t>Fane 7</t>
  </si>
  <si>
    <t>Tilknyttet virksomhed overført til hovedvirksomheden</t>
  </si>
  <si>
    <t>Fane 8</t>
  </si>
  <si>
    <t>Nøgletal</t>
  </si>
  <si>
    <t>Fane 1: Økonomisk ramme for 2027</t>
  </si>
  <si>
    <t>Oversigt over den økonomiske ramme</t>
  </si>
  <si>
    <t>kr.</t>
  </si>
  <si>
    <t>Nye varige tillæg</t>
  </si>
  <si>
    <t>Varige tillæg til anlægsprojekter igangsat senest den 1. marts 2016</t>
  </si>
  <si>
    <t>Tidligere tilknyttet virksomhed</t>
  </si>
  <si>
    <t>Individuelt effektiviseringskrav</t>
  </si>
  <si>
    <t>Generelt effektiviseringskrav</t>
  </si>
  <si>
    <t>Prisudvikling</t>
  </si>
  <si>
    <t>Omkostninger i alt</t>
  </si>
  <si>
    <t>§ 10-tillæg til den økonomiske ramme for 2027</t>
  </si>
  <si>
    <t>Tillæg til periodevise driftsomkostninger efter prisloftbekendtgørelsen</t>
  </si>
  <si>
    <t>Tidligere udmeldt fradrag til den økonomiske ramme for 2026</t>
  </si>
  <si>
    <t xml:space="preserve">Nedsættelse af økonomisk ramme som følge af skattesagen </t>
  </si>
  <si>
    <t xml:space="preserve">  - heraf faktisk eller planlagt genanbringelse af væsentlige indtægter</t>
  </si>
  <si>
    <t>Generelt effektiviseringskrav - Drift</t>
  </si>
  <si>
    <t>Fane 4: Generelle effektiviseringskrav</t>
  </si>
  <si>
    <t>Base for anlægsomkostninger til de økonomiske rammer for 2026</t>
  </si>
  <si>
    <t>Fane 5.1: § 10-tillæg</t>
  </si>
  <si>
    <t>I alt</t>
  </si>
  <si>
    <t>Tillæg til medfinansieringsprojekter godkendt under prisloftsbek.</t>
  </si>
  <si>
    <t>Tillæg til tilbagebetaling af bidrag og takster, som er periodiseret</t>
  </si>
  <si>
    <t>Fane 5.2: Varige tillæg</t>
  </si>
  <si>
    <t>Beskrivelse af tillæg</t>
  </si>
  <si>
    <t>Driftsomkostninger</t>
  </si>
  <si>
    <t>Anlægsomkostninger</t>
  </si>
  <si>
    <t>Fane 5.3: Engangstillæg</t>
  </si>
  <si>
    <t>Fane 5.4: Periodevise driftsomkostninger givet under prisloftsbekendtgørelsen</t>
  </si>
  <si>
    <t>Korrektion af periodevise driftsomkostninger</t>
  </si>
  <si>
    <t>Difference (Korrektion)</t>
  </si>
  <si>
    <t>Korrektion af tidligere godkendte omkostninger til medfinansieringsprojekter</t>
  </si>
  <si>
    <t>Korrektioner i alt</t>
  </si>
  <si>
    <t>Fane 10: Anlægsprojekter igangsat senest den 1. marts 2016</t>
  </si>
  <si>
    <t>Anlægsprojekter igangsat senest den 1. marts 2016</t>
  </si>
  <si>
    <t>Beskrivelse af investeringen</t>
  </si>
  <si>
    <t>Anlægs-omkostninger</t>
  </si>
  <si>
    <t>Drifts-omkostninger</t>
  </si>
  <si>
    <t>Engangs-omkostninger</t>
  </si>
  <si>
    <t>Ingen anlægsprojekter</t>
  </si>
  <si>
    <t xml:space="preserve">kr. </t>
  </si>
  <si>
    <t>Omkostninger til anlægsprojekter i alt - 2025 prisniveau</t>
  </si>
  <si>
    <t>Fane 6: Bortfald eller nedsættelse af omkostninger</t>
  </si>
  <si>
    <t>Beskrivelse af bortfald eller nedsættelse</t>
  </si>
  <si>
    <t>Ingen bortfald eller nedsættelse</t>
  </si>
  <si>
    <t>Bortfald eller nedsættelse i alt i 2025-prisniveau</t>
  </si>
  <si>
    <t>Fane 7: Tilknyttet virksomhed overført til hovedvirksomheden</t>
  </si>
  <si>
    <t>Beskrivelse af tilknyttet virksomhed</t>
  </si>
  <si>
    <t>Fane 8: Nøgletal</t>
  </si>
  <si>
    <t>Prisudvikling til brug for ØR2026</t>
  </si>
  <si>
    <t>Generelt effektiviseringskrav til anlægsomkostningerne</t>
  </si>
  <si>
    <t>Generelt effektiviseringskrav til brug for anlægsomkostninger i ØR2026</t>
  </si>
  <si>
    <t>Generelt effektiviseringskrav til driftsomkostningerne</t>
  </si>
  <si>
    <t>Generelt effektiviseringskrav til brug for driftsomkostninger</t>
  </si>
  <si>
    <t>Individuelt effektiviseringskrav til de økonomiske rammer for 2026</t>
  </si>
  <si>
    <t>Fane 2: Opgørelse af differencekonto for 2026</t>
  </si>
  <si>
    <t>Kontrol med overholdelse af den økonomiske ramme for 2025</t>
  </si>
  <si>
    <t>Regulatoriske indtægter i 2025</t>
  </si>
  <si>
    <t>Differencekonto for 2026</t>
  </si>
  <si>
    <t>Fane 3: Videreførte omkostninger fra den økonomiske ramme for 2026</t>
  </si>
  <si>
    <t>Generelt effektiviseringskrav til driftsomkostninger til den økonomiske ramme for 2027</t>
  </si>
  <si>
    <t>Base for driftsomkostninger til den økonomiske rammer for 2026</t>
  </si>
  <si>
    <t>Generelt effektiviseringskrav til de økonomiske rammer for 2026</t>
  </si>
  <si>
    <t>Nye varige driftsomkostninger til de økonomiske rammer for 2027</t>
  </si>
  <si>
    <t>Base for driftsomkostninger til de økonomiske rammer for 2027</t>
  </si>
  <si>
    <t>Generelt effektiviseringskrav til driftsomkostninger i 2026 prisniveau</t>
  </si>
  <si>
    <t>Generelt effektiviseringskrav til anlægsomkostninger til den økonomiske ramme for 2027</t>
  </si>
  <si>
    <t>Nye varige anlægsomkostninger til de økonomiske rammer for 2027</t>
  </si>
  <si>
    <t>Base for anlægsomkostninger til de økonomiske rammer for 2027</t>
  </si>
  <si>
    <t>Generelt effektiviseringskrav til anlægsomkostningerne i 2026 prisniveau</t>
  </si>
  <si>
    <t>Generelt effektiviseringskrav til den økonomiske ramme for 2027 i alt</t>
  </si>
  <si>
    <t>§ 10-tillæg der indgår i kontrollen af den økonomiske ramme for 2025</t>
  </si>
  <si>
    <t>Fane 5.1.a: Fastsættelse af § 10-tillæg for omkostningstyper, der i forvejen er dækket af tillæg i den økonomiske ramme for 2025</t>
  </si>
  <si>
    <t>Omkostning
allerede indeholdt i ØR2025</t>
  </si>
  <si>
    <t>Omkostning
Afholdt i 2025</t>
  </si>
  <si>
    <t>Nyt tillæg til ØR2025</t>
  </si>
  <si>
    <t xml:space="preserve">Note: For omkostnignstyperne på denne fane har vi fastsat størrelsen på jeres tillæg til et mindre beløb, end I har indberettet i år. Det skyldes, at der for disse omkostninger allerede er hel eller delvis dækning for den specifikke omkostning i jeres økonomiske ramme for 2025. </t>
  </si>
  <si>
    <t>Nye tillæg i alt i 2025-prisniveau</t>
  </si>
  <si>
    <t>Nye tillæg i alt i 2026-prisniveau og korrigeret for effektiviseringskrav i 2026</t>
  </si>
  <si>
    <t>Engangstillæg i alt i 2025-prisniveau</t>
  </si>
  <si>
    <t>Periodevise driftsomkostninger til de økonomiske rammer for 2027</t>
  </si>
  <si>
    <t>Tillæg til periodevise driftsomkostninger i alt i 2025 prisniveau</t>
  </si>
  <si>
    <t>Tillæg til periodevise driftsomkostninger i alt i 2027-prisniveau og korrigeret for effektiviseringskrav i 2027</t>
  </si>
  <si>
    <t>Fane 5.5: Korrektioner af den økonomiske ramme for 2025</t>
  </si>
  <si>
    <t>Tidligere givet tillæg til planlagte oprensninger i 2025, jf. indmeldte oprensningplan</t>
  </si>
  <si>
    <t>Faktisk periodevis driftsomkostning i 2025</t>
  </si>
  <si>
    <t>Faktisk omkostning til medfinansiering af klimatilpasningsprojekter i 2025</t>
  </si>
  <si>
    <t>Omkostninger til anlægsprojekter i alt - 2026 prisniveau</t>
  </si>
  <si>
    <t>Bortfald eller nedsættelse af omkostninger fra og med de økonomiske rammer for 2027</t>
  </si>
  <si>
    <t>Bortfald eller nedsættelse i alt i 2026-prisniveau</t>
  </si>
  <si>
    <t xml:space="preserve">Tilknyttet virksomhed overført til hovedvirksomheden i 2026-prisniveau </t>
  </si>
  <si>
    <t>Prisudvikling til brug for ØR2027</t>
  </si>
  <si>
    <t>Generelt effektiviseringskrav til brug for anlægsomkostninger i ØR2027</t>
  </si>
  <si>
    <t>Individuelt effektiviseringskrav til de økonomiske rammer for 2027</t>
  </si>
  <si>
    <t>Videreførte omkostninger fra den økonomiske ramme for 2025</t>
  </si>
  <si>
    <t>§ 10-tillæg til den økonomiske ramme for 2026</t>
  </si>
  <si>
    <t>Korrektion af den økonomiske ramme for 2024</t>
  </si>
  <si>
    <t>Note: Nye varige omkostninger til de økonomiske rammer for 2027 bliver korrigret for effektiviseringskrav og prisudvikling, da I har opkrævningsret til omkostingerne fra og med 2025.</t>
  </si>
  <si>
    <t>Beskrivelse</t>
  </si>
  <si>
    <t>Saldo på differencekonto pr. 1. januar 2025</t>
  </si>
  <si>
    <t>Økonomisk ramme for 2025 meddelt i 2024</t>
  </si>
  <si>
    <r>
      <t xml:space="preserve">Jeres </t>
    </r>
    <r>
      <rPr>
        <i/>
        <sz val="10"/>
        <color rgb="FF000000"/>
        <rFont val="Times New Roman"/>
        <family val="1"/>
      </rPr>
      <t>samlede opkrævningsret</t>
    </r>
    <r>
      <rPr>
        <sz val="10"/>
        <color rgb="FF000000"/>
        <rFont val="Times New Roman"/>
        <family val="1"/>
      </rPr>
      <t xml:space="preserve"> i 2025</t>
    </r>
  </si>
  <si>
    <t>Varige tillæg godkendt i 2025</t>
  </si>
  <si>
    <t>Nye godkendte tillæg (både varige og engangstillæg)</t>
  </si>
  <si>
    <t>Resultatet af kontrollen for 2025</t>
  </si>
  <si>
    <t>Ingen indberettet tilknyttet virksomhed overføt til hovedvirksomheden</t>
  </si>
  <si>
    <t>Tilknyttet virksomhed overført til hovedvirksomheden i 2025-prisniveau</t>
  </si>
  <si>
    <t>Oversigt over den økonomiske ramme for 2026</t>
  </si>
  <si>
    <t xml:space="preserve">Økonomisk ramme for </t>
  </si>
  <si>
    <t xml:space="preserve">Note: Denne opgørelse er taget fra jeres økonomiske ramme for 2026. 
I kan derfor ikke komme med høringssvar til denne opgørelse. </t>
  </si>
  <si>
    <t>Spildevandsafgift</t>
  </si>
  <si>
    <t>Afgift Vandsektortilsynet</t>
  </si>
  <si>
    <t>Ejendomsskatter</t>
  </si>
  <si>
    <t>Øvrige afgifter</t>
  </si>
  <si>
    <t>Tillæg til medfinansieringsprojekter indregnet i den økonomiske ramme for 2025 på baggrund af budgetterede omkostninger</t>
  </si>
  <si>
    <t>Saldo på differencekonto pr. 1. januar 2026</t>
  </si>
  <si>
    <t>Note: En positiv saldo på differencekontoen angiver, at I (vandselskabet) har takstmidler til gode hos forbrugerne. 
En negativ saldo angiver omvendt, at forbrugerne har takstmidler til gode hos jer.</t>
  </si>
  <si>
    <t>De regulatoriske procentandele i 2025 og 2026</t>
  </si>
  <si>
    <t>Saldo på differencekonto pr. 1. januar 2025 som andel af jeres samlede opkrævningsret i 2024</t>
  </si>
  <si>
    <t>pct.</t>
  </si>
  <si>
    <t>Saldo på differencekonto pr. 1. januar 2026 som andel af jeres samlede opkrævningsret i 2025</t>
  </si>
  <si>
    <t xml:space="preserve">Note: Differencekontoen og jeres økonomiske rammer kan blive reguleret, hvis I gennem flere år enten opkræver mere eller mindre end jeres samlede opkrævningsret. Reguleringen foretages hvert år, men første gang i 2028, hvor vi anvender jeres differencesaldo ajourført pr. 1. januar i hvert af årene 2025-2028. I kan læse mere om dette i årets vejledning "Vandselskabers overholdelse af økonomiske rammer". </t>
  </si>
  <si>
    <t>Gebyr til Miljøstyrelsen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</si>
</sst>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0.0"/>
  </numFmts>
  <fonts count="25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1"/>
      <color theme="1"/>
      <name val="Calibri"/>
      <family val="2"/>
    </font>
    <font>
      <b/>
      <sz val="26"/>
      <color rgb="FF650816"/>
      <name val="Calibri"/>
      <family val="2"/>
    </font>
    <font>
      <b/>
      <sz val="26"/>
      <name val="Calibri"/>
      <family val="2"/>
    </font>
    <font>
      <sz val="12"/>
      <color rgb="FF650816"/>
      <name val="Calibri"/>
      <family val="2"/>
    </font>
    <font>
      <sz val="12"/>
      <name val="Calibri"/>
      <family val="2"/>
    </font>
    <font>
      <sz val="11"/>
      <color rgb="FF650816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sz val="11"/>
      <color rgb="FF650816"/>
      <name val="Calibri"/>
      <family val="2"/>
    </font>
    <font>
      <sz val="11"/>
      <color rgb="FFFFFFFF"/>
      <name val="Calibri"/>
      <family val="2"/>
    </font>
    <font>
      <sz val="11"/>
      <color rgb="FFFF0000"/>
      <name val="Calibri"/>
      <family val="2"/>
    </font>
    <font>
      <b/>
      <sz val="16"/>
      <color rgb="FF000000"/>
      <name val="Calibri"/>
      <family val="2"/>
    </font>
    <font>
      <b/>
      <sz val="10"/>
      <color rgb="FFFFFFFF"/>
      <name val="Times New Roman"/>
      <family val="1"/>
    </font>
    <font>
      <sz val="10"/>
      <color rgb="FF000000"/>
      <name val="Times New Roman"/>
      <family val="1"/>
    </font>
    <font>
      <sz val="10"/>
      <color rgb="FFFF0000"/>
      <name val="Times New Roman"/>
      <family val="1"/>
    </font>
    <font>
      <b/>
      <sz val="11"/>
      <color rgb="FF000000"/>
      <name val="Calibri"/>
      <family val="2"/>
    </font>
    <font>
      <sz val="10"/>
      <name val="Times New Roman"/>
      <family val="1"/>
    </font>
    <font>
      <sz val="10"/>
      <color rgb="FF000000"/>
      <name val="Calibri"/>
      <family val="2"/>
    </font>
    <font>
      <b/>
      <sz val="10"/>
      <color theme="0"/>
      <name val="Times New Roman"/>
      <family val="1"/>
    </font>
    <font>
      <sz val="10"/>
      <color theme="1"/>
      <name val="Times New Roman"/>
      <family val="1"/>
    </font>
    <font>
      <i/>
      <sz val="10"/>
      <color rgb="FF000000"/>
      <name val="Times New Roman"/>
      <family val="1"/>
    </font>
    <font>
      <b/>
      <sz val="16"/>
      <color theme="1"/>
      <name val="Aptos Narrow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B6DDF3"/>
        <bgColor rgb="FF000000"/>
      </patternFill>
    </fill>
    <fill>
      <patternFill patternType="solid">
        <fgColor rgb="FF650816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2DCDB"/>
        <bgColor rgb="FF000000"/>
      </patternFill>
    </fill>
    <fill>
      <patternFill patternType="solid">
        <fgColor rgb="FFDBDBDB"/>
        <bgColor rgb="FF000000"/>
      </patternFill>
    </fill>
    <fill>
      <patternFill patternType="solid">
        <fgColor rgb="FF65081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B6DDF3"/>
        <bgColor indexed="64"/>
      </patternFill>
    </fill>
    <fill>
      <patternFill patternType="solid">
        <fgColor rgb="FFDBDBDB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 applyNumberFormat="0" applyFill="0" applyBorder="0" applyAlignment="0" applyProtection="0"/>
  </cellStyleXfs>
  <cellXfs count="133">
    <xf numFmtId="0" fontId="0" fillId="0" borderId="0" xfId="0"/>
    <xf numFmtId="0" fontId="12" fillId="2" borderId="0" xfId="3" applyFont="1" applyFill="1" applyBorder="1" applyAlignment="1" applyProtection="1">
      <alignment horizontal="center"/>
    </xf>
    <xf numFmtId="3" fontId="16" fillId="4" borderId="4" xfId="1" applyNumberFormat="1" applyFont="1" applyFill="1" applyBorder="1" applyProtection="1"/>
    <xf numFmtId="3" fontId="16" fillId="0" borderId="4" xfId="1" applyNumberFormat="1" applyFont="1" applyFill="1" applyBorder="1" applyProtection="1"/>
    <xf numFmtId="10" fontId="16" fillId="4" borderId="3" xfId="2" applyNumberFormat="1" applyFont="1" applyFill="1" applyBorder="1" applyAlignment="1" applyProtection="1"/>
    <xf numFmtId="10" fontId="16" fillId="4" borderId="3" xfId="2" applyNumberFormat="1" applyFont="1" applyFill="1" applyBorder="1" applyProtection="1"/>
    <xf numFmtId="10" fontId="16" fillId="4" borderId="4" xfId="2" applyNumberFormat="1" applyFont="1" applyFill="1" applyBorder="1" applyProtection="1"/>
    <xf numFmtId="10" fontId="16" fillId="4" borderId="4" xfId="2" applyNumberFormat="1" applyFont="1" applyFill="1" applyBorder="1" applyAlignment="1" applyProtection="1"/>
    <xf numFmtId="10" fontId="16" fillId="0" borderId="4" xfId="2" applyNumberFormat="1" applyFont="1" applyFill="1" applyBorder="1" applyAlignment="1" applyProtection="1"/>
    <xf numFmtId="0" fontId="3" fillId="2" borderId="0" xfId="0" applyFont="1" applyFill="1"/>
    <xf numFmtId="0" fontId="4" fillId="2" borderId="0" xfId="0" applyFont="1" applyFill="1" applyAlignment="1">
      <alignment vertical="center"/>
    </xf>
    <xf numFmtId="0" fontId="6" fillId="2" borderId="0" xfId="0" applyFont="1" applyFill="1"/>
    <xf numFmtId="0" fontId="8" fillId="2" borderId="0" xfId="0" applyFont="1" applyFill="1"/>
    <xf numFmtId="0" fontId="9" fillId="2" borderId="0" xfId="0" applyFont="1" applyFill="1"/>
    <xf numFmtId="0" fontId="10" fillId="2" borderId="0" xfId="0" applyFont="1" applyFill="1" applyAlignment="1">
      <alignment horizontal="center"/>
    </xf>
    <xf numFmtId="0" fontId="11" fillId="2" borderId="0" xfId="0" applyFont="1" applyFill="1"/>
    <xf numFmtId="0" fontId="13" fillId="2" borderId="0" xfId="0" applyFont="1" applyFill="1"/>
    <xf numFmtId="0" fontId="11" fillId="2" borderId="0" xfId="0" applyFont="1" applyFill="1" applyAlignment="1">
      <alignment horizontal="left" vertical="center"/>
    </xf>
    <xf numFmtId="0" fontId="15" fillId="3" borderId="1" xfId="0" applyFont="1" applyFill="1" applyBorder="1"/>
    <xf numFmtId="0" fontId="15" fillId="3" borderId="2" xfId="0" applyFont="1" applyFill="1" applyBorder="1"/>
    <xf numFmtId="0" fontId="15" fillId="3" borderId="3" xfId="0" applyFont="1" applyFill="1" applyBorder="1"/>
    <xf numFmtId="0" fontId="16" fillId="0" borderId="1" xfId="0" applyFont="1" applyBorder="1" applyAlignment="1">
      <alignment wrapText="1"/>
    </xf>
    <xf numFmtId="3" fontId="16" fillId="4" borderId="4" xfId="0" applyNumberFormat="1" applyFont="1" applyFill="1" applyBorder="1" applyAlignment="1">
      <alignment wrapText="1"/>
    </xf>
    <xf numFmtId="0" fontId="16" fillId="4" borderId="4" xfId="0" applyFont="1" applyFill="1" applyBorder="1" applyAlignment="1">
      <alignment wrapText="1"/>
    </xf>
    <xf numFmtId="0" fontId="16" fillId="0" borderId="1" xfId="0" quotePrefix="1" applyFont="1" applyBorder="1" applyAlignment="1">
      <alignment horizontal="left" wrapText="1"/>
    </xf>
    <xf numFmtId="3" fontId="16" fillId="0" borderId="4" xfId="0" applyNumberFormat="1" applyFont="1" applyBorder="1" applyAlignment="1">
      <alignment wrapText="1"/>
    </xf>
    <xf numFmtId="3" fontId="16" fillId="4" borderId="4" xfId="0" applyNumberFormat="1" applyFont="1" applyFill="1" applyBorder="1"/>
    <xf numFmtId="3" fontId="16" fillId="0" borderId="4" xfId="0" applyNumberFormat="1" applyFont="1" applyBorder="1"/>
    <xf numFmtId="0" fontId="16" fillId="5" borderId="1" xfId="0" applyFont="1" applyFill="1" applyBorder="1" applyAlignment="1">
      <alignment horizontal="left"/>
    </xf>
    <xf numFmtId="3" fontId="16" fillId="5" borderId="4" xfId="0" applyNumberFormat="1" applyFont="1" applyFill="1" applyBorder="1"/>
    <xf numFmtId="0" fontId="16" fillId="5" borderId="4" xfId="0" applyFont="1" applyFill="1" applyBorder="1" applyAlignment="1">
      <alignment wrapText="1"/>
    </xf>
    <xf numFmtId="0" fontId="16" fillId="0" borderId="4" xfId="0" applyFont="1" applyBorder="1" applyAlignment="1">
      <alignment horizontal="left"/>
    </xf>
    <xf numFmtId="0" fontId="16" fillId="0" borderId="4" xfId="0" applyFont="1" applyBorder="1" applyAlignment="1">
      <alignment wrapText="1"/>
    </xf>
    <xf numFmtId="0" fontId="16" fillId="0" borderId="1" xfId="0" applyFont="1" applyBorder="1" applyAlignment="1">
      <alignment horizontal="left"/>
    </xf>
    <xf numFmtId="3" fontId="15" fillId="3" borderId="2" xfId="0" applyNumberFormat="1" applyFont="1" applyFill="1" applyBorder="1"/>
    <xf numFmtId="0" fontId="14" fillId="2" borderId="0" xfId="0" applyFont="1" applyFill="1" applyAlignment="1">
      <alignment horizontal="center" vertical="center" wrapText="1"/>
    </xf>
    <xf numFmtId="0" fontId="18" fillId="2" borderId="0" xfId="0" applyFont="1" applyFill="1"/>
    <xf numFmtId="0" fontId="16" fillId="4" borderId="1" xfId="0" applyFont="1" applyFill="1" applyBorder="1" applyAlignment="1">
      <alignment horizontal="left"/>
    </xf>
    <xf numFmtId="3" fontId="16" fillId="4" borderId="4" xfId="0" quotePrefix="1" applyNumberFormat="1" applyFont="1" applyFill="1" applyBorder="1"/>
    <xf numFmtId="0" fontId="16" fillId="4" borderId="4" xfId="0" applyFont="1" applyFill="1" applyBorder="1"/>
    <xf numFmtId="3" fontId="16" fillId="0" borderId="4" xfId="0" quotePrefix="1" applyNumberFormat="1" applyFont="1" applyBorder="1"/>
    <xf numFmtId="0" fontId="16" fillId="4" borderId="1" xfId="0" quotePrefix="1" applyFont="1" applyFill="1" applyBorder="1" applyAlignment="1">
      <alignment horizontal="left"/>
    </xf>
    <xf numFmtId="0" fontId="16" fillId="4" borderId="1" xfId="0" applyFont="1" applyFill="1" applyBorder="1" applyAlignment="1">
      <alignment horizontal="left" wrapText="1"/>
    </xf>
    <xf numFmtId="165" fontId="16" fillId="4" borderId="1" xfId="0" quotePrefix="1" applyNumberFormat="1" applyFont="1" applyFill="1" applyBorder="1"/>
    <xf numFmtId="0" fontId="0" fillId="10" borderId="0" xfId="0" applyFill="1"/>
    <xf numFmtId="0" fontId="21" fillId="7" borderId="1" xfId="0" applyFont="1" applyFill="1" applyBorder="1"/>
    <xf numFmtId="0" fontId="21" fillId="7" borderId="2" xfId="0" applyFont="1" applyFill="1" applyBorder="1"/>
    <xf numFmtId="0" fontId="21" fillId="7" borderId="3" xfId="0" applyFont="1" applyFill="1" applyBorder="1"/>
    <xf numFmtId="0" fontId="22" fillId="0" borderId="1" xfId="0" applyFont="1" applyBorder="1" applyAlignment="1">
      <alignment wrapText="1"/>
    </xf>
    <xf numFmtId="3" fontId="22" fillId="8" borderId="4" xfId="0" applyNumberFormat="1" applyFont="1" applyFill="1" applyBorder="1" applyAlignment="1">
      <alignment wrapText="1"/>
    </xf>
    <xf numFmtId="0" fontId="22" fillId="8" borderId="4" xfId="0" applyFont="1" applyFill="1" applyBorder="1" applyAlignment="1">
      <alignment wrapText="1"/>
    </xf>
    <xf numFmtId="0" fontId="22" fillId="0" borderId="1" xfId="0" quotePrefix="1" applyFont="1" applyBorder="1" applyAlignment="1">
      <alignment horizontal="left" wrapText="1"/>
    </xf>
    <xf numFmtId="3" fontId="22" fillId="0" borderId="4" xfId="0" applyNumberFormat="1" applyFont="1" applyBorder="1" applyAlignment="1">
      <alignment wrapText="1"/>
    </xf>
    <xf numFmtId="3" fontId="22" fillId="8" borderId="4" xfId="0" applyNumberFormat="1" applyFont="1" applyFill="1" applyBorder="1"/>
    <xf numFmtId="3" fontId="22" fillId="0" borderId="4" xfId="0" applyNumberFormat="1" applyFont="1" applyBorder="1"/>
    <xf numFmtId="0" fontId="22" fillId="9" borderId="1" xfId="0" applyFont="1" applyFill="1" applyBorder="1" applyAlignment="1">
      <alignment horizontal="left"/>
    </xf>
    <xf numFmtId="3" fontId="22" fillId="9" borderId="4" xfId="0" applyNumberFormat="1" applyFont="1" applyFill="1" applyBorder="1"/>
    <xf numFmtId="0" fontId="22" fillId="9" borderId="4" xfId="0" applyFont="1" applyFill="1" applyBorder="1" applyAlignment="1">
      <alignment wrapText="1"/>
    </xf>
    <xf numFmtId="0" fontId="22" fillId="0" borderId="4" xfId="0" applyFont="1" applyBorder="1" applyAlignment="1">
      <alignment horizontal="left"/>
    </xf>
    <xf numFmtId="0" fontId="22" fillId="0" borderId="4" xfId="0" applyFont="1" applyBorder="1" applyAlignment="1">
      <alignment wrapText="1"/>
    </xf>
    <xf numFmtId="0" fontId="22" fillId="0" borderId="1" xfId="0" applyFont="1" applyBorder="1" applyAlignment="1">
      <alignment horizontal="left"/>
    </xf>
    <xf numFmtId="0" fontId="19" fillId="0" borderId="1" xfId="0" quotePrefix="1" applyFont="1" applyBorder="1" applyAlignment="1">
      <alignment horizontal="left"/>
    </xf>
    <xf numFmtId="3" fontId="19" fillId="0" borderId="4" xfId="0" quotePrefix="1" applyNumberFormat="1" applyFont="1" applyBorder="1"/>
    <xf numFmtId="0" fontId="19" fillId="0" borderId="4" xfId="0" applyFont="1" applyBorder="1" applyAlignment="1">
      <alignment wrapText="1"/>
    </xf>
    <xf numFmtId="3" fontId="21" fillId="7" borderId="2" xfId="0" applyNumberFormat="1" applyFont="1" applyFill="1" applyBorder="1"/>
    <xf numFmtId="0" fontId="14" fillId="2" borderId="0" xfId="0" applyFont="1" applyFill="1" applyAlignment="1">
      <alignment vertical="center" wrapText="1"/>
    </xf>
    <xf numFmtId="0" fontId="13" fillId="2" borderId="0" xfId="0" quotePrefix="1" applyFont="1" applyFill="1"/>
    <xf numFmtId="0" fontId="16" fillId="0" borderId="1" xfId="0" applyFont="1" applyBorder="1" applyAlignment="1">
      <alignment horizontal="left" wrapText="1"/>
    </xf>
    <xf numFmtId="0" fontId="19" fillId="5" borderId="1" xfId="0" applyFont="1" applyFill="1" applyBorder="1"/>
    <xf numFmtId="3" fontId="19" fillId="5" borderId="4" xfId="0" applyNumberFormat="1" applyFont="1" applyFill="1" applyBorder="1"/>
    <xf numFmtId="0" fontId="19" fillId="5" borderId="3" xfId="0" applyFont="1" applyFill="1" applyBorder="1"/>
    <xf numFmtId="0" fontId="3" fillId="2" borderId="0" xfId="0" quotePrefix="1" applyFont="1" applyFill="1"/>
    <xf numFmtId="0" fontId="15" fillId="3" borderId="1" xfId="0" applyFont="1" applyFill="1" applyBorder="1" applyAlignment="1">
      <alignment horizontal="left" wrapText="1"/>
    </xf>
    <xf numFmtId="0" fontId="16" fillId="4" borderId="1" xfId="0" applyFont="1" applyFill="1" applyBorder="1" applyAlignment="1">
      <alignment vertical="top" wrapText="1"/>
    </xf>
    <xf numFmtId="0" fontId="16" fillId="4" borderId="1" xfId="0" applyFont="1" applyFill="1" applyBorder="1" applyAlignment="1">
      <alignment horizontal="left" vertical="top" wrapText="1"/>
    </xf>
    <xf numFmtId="3" fontId="16" fillId="4" borderId="4" xfId="0" applyNumberFormat="1" applyFont="1" applyFill="1" applyBorder="1" applyAlignment="1">
      <alignment vertical="top" wrapText="1"/>
    </xf>
    <xf numFmtId="3" fontId="15" fillId="3" borderId="4" xfId="0" applyNumberFormat="1" applyFont="1" applyFill="1" applyBorder="1"/>
    <xf numFmtId="0" fontId="15" fillId="3" borderId="4" xfId="0" applyFont="1" applyFill="1" applyBorder="1"/>
    <xf numFmtId="0" fontId="17" fillId="2" borderId="0" xfId="0" quotePrefix="1" applyFont="1" applyFill="1"/>
    <xf numFmtId="0" fontId="20" fillId="2" borderId="0" xfId="0" applyFont="1" applyFill="1"/>
    <xf numFmtId="0" fontId="16" fillId="4" borderId="1" xfId="0" applyFont="1" applyFill="1" applyBorder="1"/>
    <xf numFmtId="0" fontId="15" fillId="3" borderId="1" xfId="0" applyFont="1" applyFill="1" applyBorder="1" applyAlignment="1">
      <alignment wrapText="1"/>
    </xf>
    <xf numFmtId="0" fontId="15" fillId="3" borderId="2" xfId="0" applyFont="1" applyFill="1" applyBorder="1" applyAlignment="1">
      <alignment horizontal="center" wrapText="1"/>
    </xf>
    <xf numFmtId="0" fontId="15" fillId="3" borderId="2" xfId="0" applyFont="1" applyFill="1" applyBorder="1" applyAlignment="1">
      <alignment wrapText="1"/>
    </xf>
    <xf numFmtId="0" fontId="16" fillId="2" borderId="0" xfId="0" applyFont="1" applyFill="1"/>
    <xf numFmtId="0" fontId="16" fillId="5" borderId="1" xfId="0" applyFont="1" applyFill="1" applyBorder="1" applyAlignment="1">
      <alignment horizontal="left" wrapText="1"/>
    </xf>
    <xf numFmtId="0" fontId="16" fillId="5" borderId="3" xfId="0" applyFont="1" applyFill="1" applyBorder="1" applyAlignment="1">
      <alignment horizontal="left" wrapText="1"/>
    </xf>
    <xf numFmtId="0" fontId="16" fillId="5" borderId="3" xfId="0" applyFont="1" applyFill="1" applyBorder="1" applyAlignment="1">
      <alignment wrapText="1"/>
    </xf>
    <xf numFmtId="49" fontId="16" fillId="4" borderId="1" xfId="0" applyNumberFormat="1" applyFont="1" applyFill="1" applyBorder="1"/>
    <xf numFmtId="0" fontId="15" fillId="2" borderId="0" xfId="0" applyFont="1" applyFill="1"/>
    <xf numFmtId="49" fontId="16" fillId="4" borderId="1" xfId="0" applyNumberFormat="1" applyFont="1" applyFill="1" applyBorder="1" applyAlignment="1">
      <alignment horizontal="left" wrapText="1"/>
    </xf>
    <xf numFmtId="0" fontId="16" fillId="4" borderId="1" xfId="0" quotePrefix="1" applyFont="1" applyFill="1" applyBorder="1" applyAlignment="1">
      <alignment horizontal="left" wrapText="1"/>
    </xf>
    <xf numFmtId="0" fontId="16" fillId="4" borderId="5" xfId="0" applyFont="1" applyFill="1" applyBorder="1" applyAlignment="1">
      <alignment wrapText="1"/>
    </xf>
    <xf numFmtId="3" fontId="16" fillId="4" borderId="5" xfId="0" applyNumberFormat="1" applyFont="1" applyFill="1" applyBorder="1" applyAlignment="1">
      <alignment wrapText="1"/>
    </xf>
    <xf numFmtId="0" fontId="16" fillId="5" borderId="4" xfId="0" applyFont="1" applyFill="1" applyBorder="1" applyAlignment="1">
      <alignment horizontal="left" vertical="center" wrapText="1"/>
    </xf>
    <xf numFmtId="0" fontId="16" fillId="5" borderId="1" xfId="0" applyFont="1" applyFill="1" applyBorder="1" applyAlignment="1">
      <alignment wrapText="1"/>
    </xf>
    <xf numFmtId="49" fontId="16" fillId="4" borderId="1" xfId="0" applyNumberFormat="1" applyFont="1" applyFill="1" applyBorder="1" applyAlignment="1">
      <alignment wrapText="1"/>
    </xf>
    <xf numFmtId="0" fontId="16" fillId="5" borderId="1" xfId="0" applyFont="1" applyFill="1" applyBorder="1"/>
    <xf numFmtId="49" fontId="16" fillId="4" borderId="5" xfId="0" applyNumberFormat="1" applyFont="1" applyFill="1" applyBorder="1" applyAlignment="1">
      <alignment wrapText="1"/>
    </xf>
    <xf numFmtId="3" fontId="16" fillId="4" borderId="5" xfId="0" applyNumberFormat="1" applyFont="1" applyFill="1" applyBorder="1"/>
    <xf numFmtId="0" fontId="16" fillId="4" borderId="5" xfId="0" applyFont="1" applyFill="1" applyBorder="1"/>
    <xf numFmtId="0" fontId="15" fillId="3" borderId="5" xfId="0" applyFont="1" applyFill="1" applyBorder="1" applyAlignment="1">
      <alignment wrapText="1"/>
    </xf>
    <xf numFmtId="3" fontId="15" fillId="3" borderId="5" xfId="0" applyNumberFormat="1" applyFont="1" applyFill="1" applyBorder="1"/>
    <xf numFmtId="0" fontId="15" fillId="3" borderId="5" xfId="0" applyFont="1" applyFill="1" applyBorder="1"/>
    <xf numFmtId="0" fontId="16" fillId="0" borderId="4" xfId="0" applyFont="1" applyBorder="1"/>
    <xf numFmtId="0" fontId="12" fillId="3" borderId="0" xfId="3" applyFont="1" applyFill="1" applyBorder="1" applyAlignment="1" applyProtection="1">
      <alignment horizontal="center"/>
    </xf>
    <xf numFmtId="0" fontId="5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horizontal="center"/>
    </xf>
    <xf numFmtId="0" fontId="10" fillId="2" borderId="0" xfId="0" applyFont="1" applyFill="1" applyAlignment="1">
      <alignment horizontal="center"/>
    </xf>
    <xf numFmtId="0" fontId="12" fillId="3" borderId="0" xfId="3" applyFont="1" applyFill="1" applyBorder="1" applyAlignment="1" applyProtection="1">
      <alignment horizontal="center" wrapText="1"/>
    </xf>
    <xf numFmtId="0" fontId="14" fillId="2" borderId="0" xfId="0" applyFont="1" applyFill="1" applyAlignment="1">
      <alignment horizontal="center" vertical="center"/>
    </xf>
    <xf numFmtId="0" fontId="16" fillId="6" borderId="1" xfId="0" applyFont="1" applyFill="1" applyBorder="1" applyAlignment="1">
      <alignment horizontal="left" vertical="center" wrapText="1"/>
    </xf>
    <xf numFmtId="0" fontId="16" fillId="6" borderId="2" xfId="0" applyFont="1" applyFill="1" applyBorder="1" applyAlignment="1">
      <alignment horizontal="left" vertical="center" wrapText="1"/>
    </xf>
    <xf numFmtId="0" fontId="16" fillId="6" borderId="3" xfId="0" applyFont="1" applyFill="1" applyBorder="1" applyAlignment="1">
      <alignment horizontal="left" vertical="center" wrapText="1"/>
    </xf>
    <xf numFmtId="0" fontId="14" fillId="2" borderId="0" xfId="0" applyFont="1" applyFill="1" applyAlignment="1">
      <alignment horizontal="center" vertical="center" wrapText="1"/>
    </xf>
    <xf numFmtId="0" fontId="16" fillId="6" borderId="1" xfId="0" applyFont="1" applyFill="1" applyBorder="1" applyAlignment="1">
      <alignment horizontal="left" vertical="top" wrapText="1"/>
    </xf>
    <xf numFmtId="0" fontId="16" fillId="6" borderId="2" xfId="0" applyFont="1" applyFill="1" applyBorder="1" applyAlignment="1">
      <alignment horizontal="left" vertical="top" wrapText="1"/>
    </xf>
    <xf numFmtId="0" fontId="16" fillId="6" borderId="3" xfId="0" applyFont="1" applyFill="1" applyBorder="1" applyAlignment="1">
      <alignment horizontal="left" vertical="top" wrapText="1"/>
    </xf>
    <xf numFmtId="0" fontId="24" fillId="10" borderId="0" xfId="0" applyFont="1" applyFill="1" applyAlignment="1">
      <alignment horizontal="center" vertical="center" wrapText="1"/>
    </xf>
    <xf numFmtId="0" fontId="22" fillId="11" borderId="6" xfId="0" applyFont="1" applyFill="1" applyBorder="1" applyAlignment="1">
      <alignment vertical="center" wrapText="1"/>
    </xf>
    <xf numFmtId="0" fontId="15" fillId="3" borderId="1" xfId="0" applyFont="1" applyFill="1" applyBorder="1" applyAlignment="1">
      <alignment horizontal="left"/>
    </xf>
    <xf numFmtId="0" fontId="15" fillId="3" borderId="2" xfId="0" applyFont="1" applyFill="1" applyBorder="1" applyAlignment="1">
      <alignment horizontal="left"/>
    </xf>
    <xf numFmtId="0" fontId="15" fillId="3" borderId="3" xfId="0" applyFont="1" applyFill="1" applyBorder="1" applyAlignment="1">
      <alignment horizontal="left"/>
    </xf>
    <xf numFmtId="0" fontId="16" fillId="6" borderId="1" xfId="0" applyFont="1" applyFill="1" applyBorder="1" applyAlignment="1">
      <alignment horizontal="left" wrapText="1"/>
    </xf>
    <xf numFmtId="0" fontId="16" fillId="6" borderId="2" xfId="0" applyFont="1" applyFill="1" applyBorder="1" applyAlignment="1">
      <alignment horizontal="left" wrapText="1"/>
    </xf>
    <xf numFmtId="0" fontId="16" fillId="6" borderId="3" xfId="0" applyFont="1" applyFill="1" applyBorder="1" applyAlignment="1">
      <alignment horizontal="left" wrapText="1"/>
    </xf>
    <xf numFmtId="0" fontId="15" fillId="3" borderId="1" xfId="0" applyFont="1" applyFill="1" applyBorder="1" applyAlignment="1">
      <alignment horizontal="left" wrapText="1"/>
    </xf>
    <xf numFmtId="0" fontId="15" fillId="3" borderId="2" xfId="0" applyFont="1" applyFill="1" applyBorder="1" applyAlignment="1">
      <alignment horizontal="left" wrapText="1"/>
    </xf>
    <xf numFmtId="0" fontId="15" fillId="3" borderId="3" xfId="0" applyFont="1" applyFill="1" applyBorder="1" applyAlignment="1">
      <alignment horizontal="left" wrapText="1"/>
    </xf>
    <xf numFmtId="0" fontId="16" fillId="5" borderId="1" xfId="0" applyFont="1" applyFill="1" applyBorder="1" applyAlignment="1">
      <alignment horizontal="center" vertical="center" wrapText="1"/>
    </xf>
    <xf numFmtId="0" fontId="16" fillId="5" borderId="3" xfId="0" applyFont="1" applyFill="1" applyBorder="1" applyAlignment="1">
      <alignment horizontal="center" vertical="center" wrapText="1"/>
    </xf>
    <xf numFmtId="0" fontId="16" fillId="5" borderId="1" xfId="0" applyFont="1" applyFill="1" applyBorder="1" applyAlignment="1">
      <alignment horizontal="left"/>
    </xf>
    <xf numFmtId="0" fontId="16" fillId="5" borderId="3" xfId="0" applyFont="1" applyFill="1" applyBorder="1" applyAlignment="1">
      <alignment horizontal="left"/>
    </xf>
  </cellXfs>
  <cellStyles count="4">
    <cellStyle name="Komma" xfId="1" builtinId="3"/>
    <cellStyle name="Link" xfId="3" builtinId="8"/>
    <cellStyle name="Normal" xfId="0" builtinId="0"/>
    <cellStyle name="Pro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83583D-1EA7-4675-B542-16C6AA5F4030}">
  <sheetPr codeName="Ark2">
    <pageSetUpPr fitToPage="1"/>
  </sheetPr>
  <dimension ref="A1:E39"/>
  <sheetViews>
    <sheetView showGridLines="0" tabSelected="1" zoomScaleNormal="100" workbookViewId="0"/>
  </sheetViews>
  <sheetFormatPr defaultRowHeight="15" x14ac:dyDescent="0.25"/>
  <cols>
    <col min="1" max="1" width="5.28515625" customWidth="1"/>
    <col min="2" max="2" width="11.42578125" customWidth="1"/>
    <col min="3" max="3" width="48.5703125" customWidth="1"/>
    <col min="4" max="4" width="9" customWidth="1"/>
    <col min="5" max="5" width="5.28515625" customWidth="1"/>
  </cols>
  <sheetData>
    <row r="1" spans="1:5" ht="15" customHeight="1" x14ac:dyDescent="0.25">
      <c r="A1" s="9"/>
      <c r="B1" s="9"/>
      <c r="C1" s="9"/>
      <c r="D1" s="9"/>
      <c r="E1" s="9"/>
    </row>
    <row r="2" spans="1:5" ht="15" customHeight="1" x14ac:dyDescent="0.25">
      <c r="A2" s="9"/>
      <c r="B2" s="9"/>
      <c r="C2" s="9"/>
      <c r="D2" s="9"/>
      <c r="E2" s="9"/>
    </row>
    <row r="3" spans="1:5" ht="15" customHeight="1" x14ac:dyDescent="0.25">
      <c r="A3" s="9"/>
      <c r="B3" s="9"/>
      <c r="C3" s="9"/>
      <c r="D3" s="9"/>
      <c r="E3" s="9"/>
    </row>
    <row r="4" spans="1:5" ht="15" customHeight="1" x14ac:dyDescent="0.25">
      <c r="A4" s="9"/>
      <c r="B4" s="9"/>
      <c r="C4" s="9"/>
      <c r="D4" s="9"/>
      <c r="E4" s="9"/>
    </row>
    <row r="5" spans="1:5" ht="15" customHeight="1" x14ac:dyDescent="0.25">
      <c r="A5" s="9"/>
      <c r="B5" s="9"/>
      <c r="C5" s="9"/>
      <c r="D5" s="9"/>
      <c r="E5" s="9"/>
    </row>
    <row r="6" spans="1:5" ht="15" customHeight="1" x14ac:dyDescent="0.25">
      <c r="A6" s="9"/>
      <c r="B6" s="10"/>
      <c r="C6" s="106" t="s">
        <v>0</v>
      </c>
      <c r="D6" s="106"/>
      <c r="E6" s="10"/>
    </row>
    <row r="7" spans="1:5" ht="15" customHeight="1" x14ac:dyDescent="0.25">
      <c r="A7" s="9"/>
      <c r="B7" s="10"/>
      <c r="C7" s="106"/>
      <c r="D7" s="106"/>
      <c r="E7" s="10"/>
    </row>
    <row r="8" spans="1:5" ht="15.75" customHeight="1" x14ac:dyDescent="0.25">
      <c r="A8" s="9"/>
      <c r="B8" s="11"/>
      <c r="C8" s="107" t="s">
        <v>1</v>
      </c>
      <c r="D8" s="107"/>
      <c r="E8" s="11"/>
    </row>
    <row r="9" spans="1:5" ht="15" customHeight="1" x14ac:dyDescent="0.25">
      <c r="A9" s="9"/>
      <c r="B9" s="12"/>
      <c r="C9" s="13"/>
      <c r="D9" s="13"/>
      <c r="E9" s="12"/>
    </row>
    <row r="10" spans="1:5" ht="15" customHeight="1" x14ac:dyDescent="0.25">
      <c r="A10" s="9"/>
      <c r="B10" s="12"/>
      <c r="C10" s="13"/>
      <c r="D10" s="13"/>
      <c r="E10" s="12"/>
    </row>
    <row r="11" spans="1:5" ht="15" customHeight="1" x14ac:dyDescent="0.25">
      <c r="A11" s="9"/>
      <c r="B11" s="12"/>
      <c r="C11" s="108" t="s">
        <v>2</v>
      </c>
      <c r="D11" s="108"/>
      <c r="E11" s="12"/>
    </row>
    <row r="12" spans="1:5" ht="15" customHeight="1" x14ac:dyDescent="0.25">
      <c r="A12" s="9"/>
      <c r="B12" s="9"/>
      <c r="C12" s="9"/>
      <c r="D12" s="14"/>
      <c r="E12" s="12"/>
    </row>
    <row r="13" spans="1:5" ht="15" customHeight="1" x14ac:dyDescent="0.25">
      <c r="A13" s="9"/>
      <c r="B13" s="15" t="s">
        <v>3</v>
      </c>
      <c r="C13" s="105" t="s">
        <v>4</v>
      </c>
      <c r="D13" s="105"/>
      <c r="E13" s="12"/>
    </row>
    <row r="14" spans="1:5" ht="6.95" customHeight="1" x14ac:dyDescent="0.25">
      <c r="A14" s="9"/>
      <c r="B14" s="15"/>
      <c r="C14" s="1"/>
      <c r="D14" s="14"/>
      <c r="E14" s="12"/>
    </row>
    <row r="15" spans="1:5" ht="15" customHeight="1" x14ac:dyDescent="0.25">
      <c r="A15" s="9"/>
      <c r="B15" s="15" t="s">
        <v>5</v>
      </c>
      <c r="C15" s="105" t="s">
        <v>6</v>
      </c>
      <c r="D15" s="105"/>
      <c r="E15" s="12"/>
    </row>
    <row r="16" spans="1:5" ht="6.95" customHeight="1" x14ac:dyDescent="0.25">
      <c r="A16" s="9"/>
      <c r="B16" s="15"/>
      <c r="C16" s="1"/>
      <c r="D16" s="14"/>
      <c r="E16" s="16"/>
    </row>
    <row r="17" spans="1:5" ht="15" customHeight="1" x14ac:dyDescent="0.25">
      <c r="A17" s="9"/>
      <c r="B17" s="15" t="s">
        <v>7</v>
      </c>
      <c r="C17" s="105" t="s">
        <v>8</v>
      </c>
      <c r="D17" s="105"/>
      <c r="E17" s="12"/>
    </row>
    <row r="18" spans="1:5" ht="6.95" customHeight="1" x14ac:dyDescent="0.25">
      <c r="A18" s="9"/>
      <c r="B18" s="15"/>
      <c r="C18" s="1"/>
      <c r="D18" s="14"/>
      <c r="E18" s="12"/>
    </row>
    <row r="19" spans="1:5" ht="15" customHeight="1" x14ac:dyDescent="0.25">
      <c r="A19" s="9"/>
      <c r="B19" s="15" t="s">
        <v>9</v>
      </c>
      <c r="C19" s="105" t="s">
        <v>10</v>
      </c>
      <c r="D19" s="105"/>
      <c r="E19" s="12"/>
    </row>
    <row r="20" spans="1:5" ht="6.95" customHeight="1" x14ac:dyDescent="0.25">
      <c r="A20" s="9"/>
      <c r="B20" s="15"/>
      <c r="C20" s="1"/>
      <c r="D20" s="14"/>
      <c r="E20" s="12"/>
    </row>
    <row r="21" spans="1:5" ht="15" customHeight="1" x14ac:dyDescent="0.25">
      <c r="A21" s="9"/>
      <c r="B21" s="15" t="s">
        <v>11</v>
      </c>
      <c r="C21" s="105" t="s">
        <v>12</v>
      </c>
      <c r="D21" s="105"/>
      <c r="E21" s="12"/>
    </row>
    <row r="22" spans="1:5" ht="6.95" customHeight="1" x14ac:dyDescent="0.25">
      <c r="A22" s="9"/>
      <c r="B22" s="15"/>
      <c r="C22" s="1"/>
      <c r="D22" s="14"/>
      <c r="E22" s="12"/>
    </row>
    <row r="23" spans="1:5" ht="15" customHeight="1" x14ac:dyDescent="0.25">
      <c r="A23" s="9"/>
      <c r="B23" s="17" t="s">
        <v>13</v>
      </c>
      <c r="C23" s="109" t="s">
        <v>14</v>
      </c>
      <c r="D23" s="109"/>
      <c r="E23" s="12"/>
    </row>
    <row r="24" spans="1:5" ht="6.95" customHeight="1" x14ac:dyDescent="0.25">
      <c r="A24" s="9"/>
      <c r="B24" s="15"/>
      <c r="C24" s="1"/>
      <c r="D24" s="14"/>
      <c r="E24" s="12"/>
    </row>
    <row r="25" spans="1:5" ht="15" customHeight="1" x14ac:dyDescent="0.25">
      <c r="A25" s="9"/>
      <c r="B25" s="15" t="s">
        <v>15</v>
      </c>
      <c r="C25" s="105" t="s">
        <v>16</v>
      </c>
      <c r="D25" s="105"/>
      <c r="E25" s="12"/>
    </row>
    <row r="26" spans="1:5" ht="6.95" customHeight="1" x14ac:dyDescent="0.25">
      <c r="A26" s="9"/>
      <c r="B26" s="15"/>
      <c r="C26" s="1"/>
      <c r="D26" s="14"/>
      <c r="E26" s="12"/>
    </row>
    <row r="27" spans="1:5" ht="15" customHeight="1" x14ac:dyDescent="0.25">
      <c r="A27" s="9"/>
      <c r="B27" s="15" t="s">
        <v>17</v>
      </c>
      <c r="C27" s="105" t="s">
        <v>18</v>
      </c>
      <c r="D27" s="105"/>
      <c r="E27" s="12"/>
    </row>
    <row r="28" spans="1:5" ht="6.95" customHeight="1" x14ac:dyDescent="0.25">
      <c r="A28" s="9"/>
      <c r="B28" s="15"/>
      <c r="C28" s="1"/>
      <c r="D28" s="14"/>
      <c r="E28" s="12"/>
    </row>
    <row r="29" spans="1:5" ht="15" customHeight="1" x14ac:dyDescent="0.25">
      <c r="A29" s="9"/>
      <c r="B29" s="15" t="s">
        <v>19</v>
      </c>
      <c r="C29" s="105" t="s">
        <v>20</v>
      </c>
      <c r="D29" s="105"/>
      <c r="E29" s="12"/>
    </row>
    <row r="30" spans="1:5" ht="6.95" customHeight="1" x14ac:dyDescent="0.25">
      <c r="A30" s="9"/>
      <c r="B30" s="15"/>
      <c r="C30" s="1"/>
      <c r="D30" s="14"/>
      <c r="E30" s="12"/>
    </row>
    <row r="31" spans="1:5" ht="15" customHeight="1" x14ac:dyDescent="0.25">
      <c r="A31" s="9"/>
      <c r="B31" s="15" t="s">
        <v>21</v>
      </c>
      <c r="C31" s="105" t="s">
        <v>22</v>
      </c>
      <c r="D31" s="105"/>
      <c r="E31" s="9"/>
    </row>
    <row r="32" spans="1:5" ht="6.95" customHeight="1" x14ac:dyDescent="0.25">
      <c r="A32" s="9"/>
      <c r="B32" s="15"/>
      <c r="C32" s="1"/>
      <c r="D32" s="14"/>
      <c r="E32" s="9"/>
    </row>
    <row r="33" spans="1:5" ht="15" customHeight="1" x14ac:dyDescent="0.25">
      <c r="A33" s="9"/>
      <c r="B33" s="15" t="s">
        <v>23</v>
      </c>
      <c r="C33" s="105" t="s">
        <v>24</v>
      </c>
      <c r="D33" s="105"/>
      <c r="E33" s="9"/>
    </row>
    <row r="34" spans="1:5" ht="6.95" customHeight="1" x14ac:dyDescent="0.25">
      <c r="A34" s="9"/>
      <c r="B34" s="15"/>
      <c r="C34" s="1"/>
      <c r="D34" s="14"/>
      <c r="E34" s="9"/>
    </row>
    <row r="35" spans="1:5" ht="15" customHeight="1" x14ac:dyDescent="0.25">
      <c r="A35" s="9"/>
      <c r="B35" s="15" t="s">
        <v>25</v>
      </c>
      <c r="C35" s="105" t="s">
        <v>26</v>
      </c>
      <c r="D35" s="105"/>
      <c r="E35" s="9"/>
    </row>
    <row r="36" spans="1:5" ht="6.95" customHeight="1" x14ac:dyDescent="0.25">
      <c r="A36" s="9"/>
      <c r="B36" s="15"/>
      <c r="C36" s="1"/>
      <c r="D36" s="14"/>
      <c r="E36" s="9"/>
    </row>
    <row r="37" spans="1:5" ht="15" customHeight="1" x14ac:dyDescent="0.25">
      <c r="A37" s="9"/>
      <c r="B37" s="15" t="s">
        <v>27</v>
      </c>
      <c r="C37" s="105" t="s">
        <v>28</v>
      </c>
      <c r="D37" s="105"/>
      <c r="E37" s="9"/>
    </row>
    <row r="38" spans="1:5" ht="15" customHeight="1" x14ac:dyDescent="0.25">
      <c r="A38" s="9"/>
      <c r="B38" s="9"/>
      <c r="C38" s="9"/>
      <c r="D38" s="14"/>
      <c r="E38" s="9"/>
    </row>
    <row r="39" spans="1:5" ht="15" customHeight="1" x14ac:dyDescent="0.25">
      <c r="A39" s="9"/>
      <c r="B39" s="9"/>
      <c r="C39" s="9"/>
      <c r="D39" s="14"/>
      <c r="E39" s="9"/>
    </row>
  </sheetData>
  <sheetProtection algorithmName="SHA-512" hashValue="+45nCkHlta2iVHYvwCmuhoUghbSezj6lkG3Q7aZGvEo6AWGtBIPmYwtUT8C1NkjMhbb5eMjPab1BheCLTSc2iA==" saltValue="j2Fvq6RaDayEH+OMJVwpfw==" spinCount="100000" sheet="1" objects="1" scenarios="1"/>
  <mergeCells count="16">
    <mergeCell ref="C31:D31"/>
    <mergeCell ref="C33:D33"/>
    <mergeCell ref="C35:D35"/>
    <mergeCell ref="C37:D37"/>
    <mergeCell ref="C19:D19"/>
    <mergeCell ref="C21:D21"/>
    <mergeCell ref="C23:D23"/>
    <mergeCell ref="C25:D25"/>
    <mergeCell ref="C27:D27"/>
    <mergeCell ref="C29:D29"/>
    <mergeCell ref="C17:D17"/>
    <mergeCell ref="C6:D7"/>
    <mergeCell ref="C8:D8"/>
    <mergeCell ref="C11:D11"/>
    <mergeCell ref="C13:D13"/>
    <mergeCell ref="C15:D15"/>
  </mergeCells>
  <hyperlinks>
    <hyperlink ref="C35" location="'7. Tilknyttet virksomhed'!A1" display="Tilknyttet virksomhed" xr:uid="{18D56415-9BBB-4E42-85A5-304A619C7A21}"/>
    <hyperlink ref="C33" location="'6. Bortfald'!A1" display="Bortfald af omkostninger" xr:uid="{D0FA16F1-BF64-4209-8B65-F920F4C3CDFA}"/>
    <hyperlink ref="C37" location="'8. Nøgletal'!A1" display="Nøgletal" xr:uid="{33F46146-4633-4680-8641-061DF692FD2F}"/>
    <hyperlink ref="C17" location="'3. Omk. i ØR2025'!A1" display="Omkostninger i den økonomiske ramme for 2025" xr:uid="{355E60BF-B2CE-4217-9DBA-421C760E75DB}"/>
    <hyperlink ref="C29" location="'5.4. Periodevise driftsomk.'!A1" display="Periodevise driftsomkostninger" xr:uid="{405E024F-614F-4F27-87DD-53DE8E5F4E7D}"/>
    <hyperlink ref="C19" location="'4. Generelle eff. krav'!A1" display="Generelle effektiviseringskrav" xr:uid="{90199FB4-AD9C-4132-B77E-BF4425EA2557}"/>
    <hyperlink ref="C21" location="'5.1. § 10-tillæg'!A1" display="§ 10-tillæg" xr:uid="{CA84D6B5-DFC3-4217-9A92-EA3C2873F298}"/>
    <hyperlink ref="C13" location="'1. Økonomisk ramme 2026'!A1" display="Økonomisk ramme for 2026" xr:uid="{B67CA858-190A-4067-B54E-4F7456C29C01}"/>
    <hyperlink ref="C15" location="'2. Differencekonto'!A1" display="Opgørelse af differencekonto for 2025" xr:uid="{66BA89FE-EB65-4BBA-AC37-D98FA9830B86}"/>
    <hyperlink ref="C31" location="'5.5. Korr. af ØR2024'!A1" display="Korrektion af den økonomiske ramme for 2024" xr:uid="{ED3690AC-FDC6-4CF5-8B33-6444F8986AB9}"/>
    <hyperlink ref="C25" location="'5.2. Varige tillæg'!A1" display="Varige tillæg" xr:uid="{8E7D706B-3DB7-4818-AF28-F609DB3A18D4}"/>
    <hyperlink ref="C27" location="'5.3. Engangstillæg'!A1" display="Engangstillæg" xr:uid="{4A4E105C-28E9-4D84-AC4A-448B3EE34FA7}"/>
    <hyperlink ref="C23" location="'5.2. Varige tillæg'!A1" display="Varige tillæg" xr:uid="{7D86A6EF-0853-46BA-A4EC-55A9806CE330}"/>
    <hyperlink ref="C23:D23" location="'5.1.a. § 10-tillæg'!A1" display="Fastsættelse af § 10-tillæg for omkostningstyper, der i forvejen er dækket af tillæg i ØR24" xr:uid="{A4CA4747-1A79-4E6E-A76A-DF483E259F5D}"/>
    <hyperlink ref="C13:D13" location="'1. Økonomisk ramme 2027'!A1" display="Økonomisk ramme for 2027" xr:uid="{7465532B-486D-492F-B714-FD424F2E5B0C}"/>
    <hyperlink ref="C17:D17" location="'3. Omk. i ØR2026'!A1" display="Videreførte omkostninger fra den økonomiske ramme for 2026" xr:uid="{ED381A6E-D5B1-401D-AD97-F8911EDDE7EB}"/>
    <hyperlink ref="C31:D31" location="'5.5. Korr. af ØR2025'!A1" display="Korrektion af den økonomiske ramme for 2025" xr:uid="{4309BDD5-1387-46A7-A795-5408A7308AFE}"/>
  </hyperlink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811990-1ADB-431F-8135-6EABEDC60D3B}">
  <sheetPr codeName="Ark11">
    <pageSetUpPr fitToPage="1"/>
  </sheetPr>
  <dimension ref="A1:E14"/>
  <sheetViews>
    <sheetView showGridLines="0" zoomScaleNormal="100" workbookViewId="0"/>
  </sheetViews>
  <sheetFormatPr defaultRowHeight="15" x14ac:dyDescent="0.25"/>
  <cols>
    <col min="1" max="1" width="5.28515625" customWidth="1"/>
    <col min="2" max="2" width="57.140625" customWidth="1"/>
    <col min="3" max="3" width="12.5703125" customWidth="1"/>
    <col min="4" max="4" width="3.140625" customWidth="1"/>
    <col min="5" max="5" width="5.28515625" customWidth="1"/>
  </cols>
  <sheetData>
    <row r="1" spans="1:5" ht="15" customHeight="1" x14ac:dyDescent="0.25">
      <c r="A1" s="9"/>
      <c r="B1" s="9"/>
      <c r="C1" s="9"/>
      <c r="D1" s="9"/>
      <c r="E1" s="9"/>
    </row>
    <row r="2" spans="1:5" ht="15" customHeight="1" x14ac:dyDescent="0.25">
      <c r="A2" s="9"/>
      <c r="B2" s="9"/>
      <c r="C2" s="9"/>
      <c r="D2" s="9"/>
      <c r="E2" s="9"/>
    </row>
    <row r="3" spans="1:5" ht="15" customHeight="1" x14ac:dyDescent="0.25">
      <c r="A3" s="9"/>
      <c r="B3" s="114" t="s">
        <v>56</v>
      </c>
      <c r="C3" s="114"/>
      <c r="D3" s="114"/>
      <c r="E3" s="9"/>
    </row>
    <row r="4" spans="1:5" ht="15" customHeight="1" x14ac:dyDescent="0.25">
      <c r="A4" s="9"/>
      <c r="B4" s="114"/>
      <c r="C4" s="114"/>
      <c r="D4" s="114"/>
      <c r="E4" s="9"/>
    </row>
    <row r="5" spans="1:5" ht="15" customHeight="1" x14ac:dyDescent="0.25">
      <c r="A5" s="9"/>
      <c r="B5" s="114"/>
      <c r="C5" s="114"/>
      <c r="D5" s="114"/>
      <c r="E5" s="9"/>
    </row>
    <row r="6" spans="1:5" ht="15" customHeight="1" x14ac:dyDescent="0.25">
      <c r="A6" s="9"/>
      <c r="B6" s="9"/>
      <c r="C6" s="9"/>
      <c r="D6" s="9"/>
      <c r="E6" s="9"/>
    </row>
    <row r="7" spans="1:5" ht="15" customHeight="1" x14ac:dyDescent="0.25">
      <c r="A7" s="9"/>
      <c r="B7" s="9"/>
      <c r="C7" s="9"/>
      <c r="D7" s="9"/>
      <c r="E7" s="9"/>
    </row>
    <row r="8" spans="1:5" ht="14.25" customHeight="1" x14ac:dyDescent="0.25">
      <c r="A8" s="9"/>
      <c r="B8" s="120" t="s">
        <v>108</v>
      </c>
      <c r="C8" s="121"/>
      <c r="D8" s="122"/>
      <c r="E8" s="9"/>
    </row>
    <row r="9" spans="1:5" ht="15" customHeight="1" x14ac:dyDescent="0.25">
      <c r="A9" s="9"/>
      <c r="B9" s="90" t="s">
        <v>109</v>
      </c>
      <c r="C9" s="26"/>
      <c r="D9" s="39" t="s">
        <v>31</v>
      </c>
      <c r="E9" s="9"/>
    </row>
    <row r="10" spans="1:5" ht="15" customHeight="1" x14ac:dyDescent="0.25">
      <c r="A10" s="9"/>
      <c r="B10" s="91" t="s">
        <v>35</v>
      </c>
      <c r="C10" s="26">
        <f>-C9*'8. Nøgletal'!C24</f>
        <v>0</v>
      </c>
      <c r="D10" s="39" t="s">
        <v>31</v>
      </c>
      <c r="E10" s="9"/>
    </row>
    <row r="11" spans="1:5" ht="15" customHeight="1" x14ac:dyDescent="0.25">
      <c r="A11" s="9"/>
      <c r="B11" s="91" t="s">
        <v>44</v>
      </c>
      <c r="C11" s="26">
        <f>-C9*'8. Nøgletal'!C19</f>
        <v>0</v>
      </c>
      <c r="D11" s="39" t="s">
        <v>31</v>
      </c>
      <c r="E11" s="9"/>
    </row>
    <row r="12" spans="1:5" ht="26.25" customHeight="1" x14ac:dyDescent="0.25">
      <c r="A12" s="9"/>
      <c r="B12" s="72" t="s">
        <v>110</v>
      </c>
      <c r="C12" s="76">
        <f>SUM(C9:C11)*(1+'8. Nøgletal'!C9)*(1+'8. Nøgletal'!C10)</f>
        <v>0</v>
      </c>
      <c r="D12" s="77" t="s">
        <v>31</v>
      </c>
      <c r="E12" s="9"/>
    </row>
    <row r="13" spans="1:5" ht="15" customHeight="1" x14ac:dyDescent="0.25">
      <c r="A13" s="9"/>
      <c r="B13" s="9"/>
      <c r="C13" s="9"/>
      <c r="D13" s="9"/>
      <c r="E13" s="9"/>
    </row>
    <row r="14" spans="1:5" ht="15" customHeight="1" x14ac:dyDescent="0.25">
      <c r="A14" s="9"/>
      <c r="B14" s="9"/>
      <c r="C14" s="9"/>
      <c r="D14" s="9"/>
      <c r="E14" s="9"/>
    </row>
  </sheetData>
  <sheetProtection algorithmName="SHA-512" hashValue="bvTxQqX/VQBEUZ4YfN4UiUh/knXk/bEfPDxV1FBQRjbnIgdPBekrjoKLW2a8t4/uCeHQ+n7doqSOLRCVIQOyEQ==" saltValue="Xwvz4J+YEcPmSGLr9z1QgQ==" spinCount="100000" sheet="1" objects="1" scenarios="1"/>
  <mergeCells count="2">
    <mergeCell ref="B3:D5"/>
    <mergeCell ref="B8:D8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E027B3-0E6E-4E71-A0FA-5E38E565D3B1}">
  <sheetPr codeName="Ark12">
    <pageSetUpPr fitToPage="1"/>
  </sheetPr>
  <dimension ref="A1:E18"/>
  <sheetViews>
    <sheetView showGridLines="0" zoomScaleNormal="100" workbookViewId="0"/>
  </sheetViews>
  <sheetFormatPr defaultRowHeight="15" x14ac:dyDescent="0.25"/>
  <cols>
    <col min="1" max="1" width="5.28515625" customWidth="1"/>
    <col min="2" max="2" width="57.140625" customWidth="1"/>
    <col min="3" max="3" width="12.5703125" customWidth="1"/>
    <col min="4" max="4" width="3.140625" customWidth="1"/>
    <col min="5" max="5" width="5.28515625" customWidth="1"/>
  </cols>
  <sheetData>
    <row r="1" spans="1:5" ht="15" customHeight="1" x14ac:dyDescent="0.25">
      <c r="A1" s="9"/>
      <c r="B1" s="9"/>
      <c r="C1" s="9"/>
      <c r="D1" s="9"/>
      <c r="E1" s="9"/>
    </row>
    <row r="2" spans="1:5" ht="15" customHeight="1" x14ac:dyDescent="0.25">
      <c r="A2" s="9"/>
      <c r="B2" s="9"/>
      <c r="C2" s="9"/>
      <c r="D2" s="9"/>
      <c r="E2" s="9"/>
    </row>
    <row r="3" spans="1:5" ht="15" customHeight="1" x14ac:dyDescent="0.25">
      <c r="A3" s="9"/>
      <c r="B3" s="114" t="s">
        <v>111</v>
      </c>
      <c r="C3" s="114"/>
      <c r="D3" s="114"/>
      <c r="E3" s="9"/>
    </row>
    <row r="4" spans="1:5" ht="15" customHeight="1" x14ac:dyDescent="0.25">
      <c r="A4" s="9"/>
      <c r="B4" s="114"/>
      <c r="C4" s="114"/>
      <c r="D4" s="114"/>
      <c r="E4" s="9"/>
    </row>
    <row r="5" spans="1:5" ht="15" customHeight="1" x14ac:dyDescent="0.25">
      <c r="A5" s="9"/>
      <c r="B5" s="114"/>
      <c r="C5" s="114"/>
      <c r="D5" s="114"/>
      <c r="E5" s="9"/>
    </row>
    <row r="6" spans="1:5" ht="15" customHeight="1" x14ac:dyDescent="0.25">
      <c r="A6" s="9"/>
      <c r="B6" s="9"/>
      <c r="C6" s="9"/>
      <c r="D6" s="9"/>
      <c r="E6" s="9"/>
    </row>
    <row r="7" spans="1:5" ht="15" customHeight="1" x14ac:dyDescent="0.25">
      <c r="A7" s="9"/>
      <c r="B7" s="9"/>
      <c r="C7" s="9"/>
      <c r="D7" s="9"/>
      <c r="E7" s="9"/>
    </row>
    <row r="8" spans="1:5" ht="15" customHeight="1" x14ac:dyDescent="0.25">
      <c r="A8" s="9"/>
      <c r="B8" s="120" t="s">
        <v>57</v>
      </c>
      <c r="C8" s="121"/>
      <c r="D8" s="122"/>
      <c r="E8" s="9"/>
    </row>
    <row r="9" spans="1:5" ht="26.25" x14ac:dyDescent="0.25">
      <c r="A9" s="9"/>
      <c r="B9" s="92" t="s">
        <v>112</v>
      </c>
      <c r="C9" s="93"/>
      <c r="D9" s="92" t="s">
        <v>31</v>
      </c>
      <c r="E9" s="9"/>
    </row>
    <row r="10" spans="1:5" ht="14.25" customHeight="1" x14ac:dyDescent="0.25">
      <c r="A10" s="9"/>
      <c r="B10" s="37" t="s">
        <v>113</v>
      </c>
      <c r="C10" s="22"/>
      <c r="D10" s="23" t="s">
        <v>31</v>
      </c>
      <c r="E10" s="9"/>
    </row>
    <row r="11" spans="1:5" ht="14.25" customHeight="1" x14ac:dyDescent="0.25">
      <c r="A11" s="9"/>
      <c r="B11" s="28" t="s">
        <v>58</v>
      </c>
      <c r="C11" s="29">
        <f>C10-C9</f>
        <v>0</v>
      </c>
      <c r="D11" s="30" t="s">
        <v>31</v>
      </c>
      <c r="E11" s="9"/>
    </row>
    <row r="12" spans="1:5" ht="14.25" customHeight="1" x14ac:dyDescent="0.25">
      <c r="A12" s="9"/>
      <c r="B12" s="120" t="s">
        <v>59</v>
      </c>
      <c r="C12" s="121"/>
      <c r="D12" s="122"/>
      <c r="E12" s="9"/>
    </row>
    <row r="13" spans="1:5" ht="26.25" customHeight="1" x14ac:dyDescent="0.25">
      <c r="A13" s="9"/>
      <c r="B13" s="92" t="s">
        <v>142</v>
      </c>
      <c r="C13" s="93">
        <v>40000</v>
      </c>
      <c r="D13" s="92" t="s">
        <v>31</v>
      </c>
      <c r="E13" s="9"/>
    </row>
    <row r="14" spans="1:5" ht="14.25" customHeight="1" x14ac:dyDescent="0.25">
      <c r="A14" s="9"/>
      <c r="B14" s="37" t="s">
        <v>114</v>
      </c>
      <c r="C14" s="22">
        <v>40000</v>
      </c>
      <c r="D14" s="23" t="s">
        <v>31</v>
      </c>
      <c r="E14" s="9"/>
    </row>
    <row r="15" spans="1:5" ht="14.25" customHeight="1" x14ac:dyDescent="0.25">
      <c r="A15" s="9"/>
      <c r="B15" s="28" t="s">
        <v>58</v>
      </c>
      <c r="C15" s="29">
        <f>C14-C13</f>
        <v>0</v>
      </c>
      <c r="D15" s="30" t="s">
        <v>31</v>
      </c>
      <c r="E15" s="9"/>
    </row>
    <row r="16" spans="1:5" ht="14.25" customHeight="1" x14ac:dyDescent="0.25">
      <c r="A16" s="9"/>
      <c r="B16" s="18" t="s">
        <v>60</v>
      </c>
      <c r="C16" s="76">
        <f>C11+C15</f>
        <v>0</v>
      </c>
      <c r="D16" s="77" t="s">
        <v>31</v>
      </c>
      <c r="E16" s="9"/>
    </row>
    <row r="17" spans="1:5" ht="15" customHeight="1" x14ac:dyDescent="0.25">
      <c r="A17" s="9"/>
      <c r="B17" s="9"/>
      <c r="C17" s="9"/>
      <c r="D17" s="9"/>
      <c r="E17" s="9"/>
    </row>
    <row r="18" spans="1:5" ht="15" customHeight="1" x14ac:dyDescent="0.25">
      <c r="A18" s="9"/>
      <c r="B18" s="9"/>
      <c r="C18" s="9"/>
      <c r="D18" s="9"/>
      <c r="E18" s="9"/>
    </row>
  </sheetData>
  <sheetProtection algorithmName="SHA-512" hashValue="3nt2jAxbHuTa8tUVzwLwB2nRjvM4BrS9cCbYxlg2xS+pECsEARP9B6x/QqmxCThGyN2T9It6DpyKtPdQoxJXAQ==" saltValue="a2tKxdedVwjWQZEhJ1MN0A==" spinCount="100000" sheet="1" objects="1" scenarios="1"/>
  <mergeCells count="3">
    <mergeCell ref="B3:D5"/>
    <mergeCell ref="B8:D8"/>
    <mergeCell ref="B12:D12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D0F897-64A3-41EB-970A-3C6F076E29AA}">
  <sheetPr codeName="Ark13">
    <pageSetUpPr fitToPage="1"/>
  </sheetPr>
  <dimension ref="A1:I18"/>
  <sheetViews>
    <sheetView showGridLines="0" zoomScaleNormal="100" workbookViewId="0"/>
  </sheetViews>
  <sheetFormatPr defaultRowHeight="15" x14ac:dyDescent="0.25"/>
  <cols>
    <col min="1" max="1" width="5.28515625" customWidth="1"/>
    <col min="2" max="2" width="42.28515625" customWidth="1"/>
    <col min="3" max="3" width="9.7109375" customWidth="1"/>
    <col min="4" max="4" width="3.28515625" customWidth="1"/>
    <col min="5" max="5" width="9.7109375" customWidth="1"/>
    <col min="6" max="6" width="3.28515625" customWidth="1"/>
    <col min="7" max="7" width="9.7109375" customWidth="1"/>
    <col min="8" max="8" width="3.28515625" customWidth="1"/>
    <col min="9" max="9" width="5.28515625" customWidth="1"/>
  </cols>
  <sheetData>
    <row r="1" spans="1:9" ht="15" customHeight="1" x14ac:dyDescent="0.25">
      <c r="A1" s="9"/>
      <c r="B1" s="9"/>
      <c r="C1" s="9"/>
      <c r="D1" s="9"/>
      <c r="E1" s="9"/>
      <c r="F1" s="9"/>
      <c r="G1" s="9"/>
      <c r="H1" s="9"/>
      <c r="I1" s="9"/>
    </row>
    <row r="2" spans="1:9" ht="15" customHeight="1" x14ac:dyDescent="0.25">
      <c r="A2" s="9"/>
      <c r="B2" s="9"/>
      <c r="C2" s="9"/>
      <c r="D2" s="9"/>
      <c r="E2" s="9"/>
      <c r="F2" s="9"/>
      <c r="G2" s="9"/>
      <c r="H2" s="9"/>
      <c r="I2" s="9"/>
    </row>
    <row r="3" spans="1:9" ht="15" customHeight="1" x14ac:dyDescent="0.25">
      <c r="A3" s="9"/>
      <c r="B3" s="110" t="s">
        <v>61</v>
      </c>
      <c r="C3" s="110"/>
      <c r="D3" s="110"/>
      <c r="E3" s="110"/>
      <c r="F3" s="110"/>
      <c r="G3" s="110"/>
      <c r="H3" s="110"/>
      <c r="I3" s="9"/>
    </row>
    <row r="4" spans="1:9" ht="15" customHeight="1" x14ac:dyDescent="0.25">
      <c r="A4" s="9"/>
      <c r="B4" s="110"/>
      <c r="C4" s="110"/>
      <c r="D4" s="110"/>
      <c r="E4" s="110"/>
      <c r="F4" s="110"/>
      <c r="G4" s="110"/>
      <c r="H4" s="110"/>
      <c r="I4" s="9"/>
    </row>
    <row r="5" spans="1:9" ht="15" customHeight="1" x14ac:dyDescent="0.25">
      <c r="A5" s="9"/>
      <c r="B5" s="9"/>
      <c r="C5" s="9"/>
      <c r="D5" s="9"/>
      <c r="E5" s="9"/>
      <c r="F5" s="9"/>
      <c r="G5" s="9"/>
      <c r="H5" s="9"/>
      <c r="I5" s="9"/>
    </row>
    <row r="6" spans="1:9" ht="15" customHeight="1" x14ac:dyDescent="0.25">
      <c r="A6" s="9"/>
      <c r="B6" s="9"/>
      <c r="C6" s="9"/>
      <c r="D6" s="9"/>
      <c r="E6" s="9"/>
      <c r="F6" s="9"/>
      <c r="G6" s="9"/>
      <c r="H6" s="9"/>
      <c r="I6" s="9"/>
    </row>
    <row r="7" spans="1:9" ht="15" customHeight="1" x14ac:dyDescent="0.25">
      <c r="A7" s="9"/>
      <c r="B7" s="9"/>
      <c r="C7" s="9"/>
      <c r="D7" s="9"/>
      <c r="E7" s="9"/>
      <c r="F7" s="9"/>
      <c r="G7" s="9"/>
      <c r="H7" s="9"/>
      <c r="I7" s="9"/>
    </row>
    <row r="8" spans="1:9" ht="15" customHeight="1" x14ac:dyDescent="0.25">
      <c r="A8" s="9"/>
      <c r="B8" s="18" t="s">
        <v>62</v>
      </c>
      <c r="C8" s="19"/>
      <c r="D8" s="19"/>
      <c r="E8" s="19"/>
      <c r="F8" s="19"/>
      <c r="G8" s="19"/>
      <c r="H8" s="20"/>
      <c r="I8" s="9"/>
    </row>
    <row r="9" spans="1:9" ht="39.75" customHeight="1" x14ac:dyDescent="0.25">
      <c r="A9" s="9"/>
      <c r="B9" s="94" t="s">
        <v>63</v>
      </c>
      <c r="C9" s="129" t="s">
        <v>65</v>
      </c>
      <c r="D9" s="130"/>
      <c r="E9" s="129" t="s">
        <v>64</v>
      </c>
      <c r="F9" s="130"/>
      <c r="G9" s="129" t="s">
        <v>66</v>
      </c>
      <c r="H9" s="130"/>
      <c r="I9" s="9"/>
    </row>
    <row r="10" spans="1:9" ht="15" customHeight="1" x14ac:dyDescent="0.25">
      <c r="A10" s="9"/>
      <c r="B10" s="90" t="s">
        <v>67</v>
      </c>
      <c r="C10" s="27"/>
      <c r="D10" s="39" t="s">
        <v>31</v>
      </c>
      <c r="E10" s="26"/>
      <c r="F10" s="39" t="s">
        <v>31</v>
      </c>
      <c r="G10" s="27"/>
      <c r="H10" s="39" t="s">
        <v>31</v>
      </c>
      <c r="I10" s="9"/>
    </row>
    <row r="11" spans="1:9" ht="15" customHeight="1" x14ac:dyDescent="0.25">
      <c r="A11" s="9"/>
      <c r="B11" s="18" t="s">
        <v>69</v>
      </c>
      <c r="C11" s="76">
        <f>SUM(C10:C10)</f>
        <v>0</v>
      </c>
      <c r="D11" s="76" t="s">
        <v>68</v>
      </c>
      <c r="E11" s="76">
        <f>SUM(E10:E10)</f>
        <v>0</v>
      </c>
      <c r="F11" s="76" t="s">
        <v>68</v>
      </c>
      <c r="G11" s="76">
        <f>SUM(G10:G10)</f>
        <v>0</v>
      </c>
      <c r="H11" s="77" t="s">
        <v>31</v>
      </c>
      <c r="I11" s="9"/>
    </row>
    <row r="12" spans="1:9" ht="15" customHeight="1" x14ac:dyDescent="0.25">
      <c r="A12" s="9"/>
      <c r="B12" s="18" t="s">
        <v>115</v>
      </c>
      <c r="C12" s="76">
        <f>C11*(1+'8. Nøgletal'!C9)</f>
        <v>0</v>
      </c>
      <c r="D12" s="76" t="s">
        <v>68</v>
      </c>
      <c r="E12" s="76">
        <f>E11*(1+'8. Nøgletal'!C9)</f>
        <v>0</v>
      </c>
      <c r="F12" s="76" t="s">
        <v>68</v>
      </c>
      <c r="G12" s="76">
        <f>G11*(1+'8. Nøgletal'!C9)</f>
        <v>0</v>
      </c>
      <c r="H12" s="77" t="s">
        <v>31</v>
      </c>
      <c r="I12" s="9"/>
    </row>
    <row r="13" spans="1:9" ht="15" customHeight="1" x14ac:dyDescent="0.25">
      <c r="A13" s="9"/>
      <c r="B13" s="9"/>
      <c r="C13" s="9"/>
      <c r="D13" s="9"/>
      <c r="E13" s="9"/>
      <c r="F13" s="9"/>
      <c r="G13" s="9"/>
      <c r="H13" s="9"/>
      <c r="I13" s="9"/>
    </row>
    <row r="14" spans="1:9" ht="15" customHeight="1" x14ac:dyDescent="0.25">
      <c r="A14" s="9"/>
      <c r="B14" s="9"/>
      <c r="C14" s="9"/>
      <c r="D14" s="9"/>
      <c r="E14" s="9"/>
      <c r="F14" s="9"/>
      <c r="G14" s="9"/>
      <c r="H14" s="9"/>
      <c r="I14" s="9"/>
    </row>
    <row r="18" customFormat="1" ht="14.25" customHeight="1" x14ac:dyDescent="0.25"/>
  </sheetData>
  <sheetProtection algorithmName="SHA-512" hashValue="VE1WvJMv7CW9sg3ZsUOy/9C5J4nBa4FQIXwJM/dL2wS7Qeuk1u7UNy/xkhSwTapew4WMG0hJdQPYU7CX4DEDGA==" saltValue="bpv3i2uqrqgU4YBUeo33NA==" spinCount="100000" sheet="1" objects="1" scenarios="1"/>
  <mergeCells count="4">
    <mergeCell ref="B3:H4"/>
    <mergeCell ref="E9:F9"/>
    <mergeCell ref="C9:D9"/>
    <mergeCell ref="G9:H9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EDE11C-67B3-4B8E-8BB3-C1B775E53AE2}">
  <sheetPr codeName="Ark14">
    <pageSetUpPr fitToPage="1"/>
  </sheetPr>
  <dimension ref="A1:G14"/>
  <sheetViews>
    <sheetView showGridLines="0" zoomScaleNormal="100" workbookViewId="0"/>
  </sheetViews>
  <sheetFormatPr defaultRowHeight="15" x14ac:dyDescent="0.25"/>
  <cols>
    <col min="1" max="1" width="5.28515625" customWidth="1"/>
    <col min="2" max="2" width="38.140625" customWidth="1"/>
    <col min="3" max="3" width="13.7109375" customWidth="1"/>
    <col min="4" max="4" width="3.140625" customWidth="1"/>
    <col min="5" max="5" width="13.7109375" customWidth="1"/>
    <col min="6" max="6" width="3.140625" customWidth="1"/>
    <col min="7" max="7" width="5.28515625" customWidth="1"/>
  </cols>
  <sheetData>
    <row r="1" spans="1:7" ht="15" customHeight="1" x14ac:dyDescent="0.25">
      <c r="A1" s="9"/>
      <c r="B1" s="9"/>
      <c r="C1" s="9"/>
      <c r="D1" s="9"/>
      <c r="E1" s="9"/>
      <c r="F1" s="9"/>
      <c r="G1" s="9"/>
    </row>
    <row r="2" spans="1:7" ht="15" customHeight="1" x14ac:dyDescent="0.25">
      <c r="A2" s="9"/>
      <c r="B2" s="9"/>
      <c r="C2" s="9"/>
      <c r="D2" s="9"/>
      <c r="E2" s="9"/>
      <c r="F2" s="9"/>
      <c r="G2" s="9"/>
    </row>
    <row r="3" spans="1:7" ht="15" customHeight="1" x14ac:dyDescent="0.25">
      <c r="A3" s="9"/>
      <c r="B3" s="114" t="s">
        <v>70</v>
      </c>
      <c r="C3" s="114"/>
      <c r="D3" s="114"/>
      <c r="E3" s="114"/>
      <c r="F3" s="114"/>
      <c r="G3" s="9"/>
    </row>
    <row r="4" spans="1:7" ht="15" customHeight="1" x14ac:dyDescent="0.25">
      <c r="A4" s="9"/>
      <c r="B4" s="114"/>
      <c r="C4" s="114"/>
      <c r="D4" s="114"/>
      <c r="E4" s="114"/>
      <c r="F4" s="114"/>
      <c r="G4" s="9"/>
    </row>
    <row r="5" spans="1:7" ht="15" customHeight="1" x14ac:dyDescent="0.25">
      <c r="A5" s="9"/>
      <c r="B5" s="114"/>
      <c r="C5" s="114"/>
      <c r="D5" s="114"/>
      <c r="E5" s="114"/>
      <c r="F5" s="114"/>
      <c r="G5" s="9"/>
    </row>
    <row r="6" spans="1:7" ht="15" customHeight="1" x14ac:dyDescent="0.25">
      <c r="A6" s="9"/>
      <c r="B6" s="9"/>
      <c r="C6" s="9"/>
      <c r="D6" s="9"/>
      <c r="E6" s="9"/>
      <c r="F6" s="9"/>
      <c r="G6" s="9"/>
    </row>
    <row r="7" spans="1:7" ht="15" customHeight="1" x14ac:dyDescent="0.25">
      <c r="A7" s="9"/>
      <c r="B7" s="9"/>
      <c r="C7" s="9"/>
      <c r="D7" s="9"/>
      <c r="E7" s="9"/>
      <c r="F7" s="9"/>
      <c r="G7" s="9"/>
    </row>
    <row r="8" spans="1:7" ht="15" customHeight="1" x14ac:dyDescent="0.25">
      <c r="A8" s="9"/>
      <c r="B8" s="120" t="s">
        <v>116</v>
      </c>
      <c r="C8" s="121"/>
      <c r="D8" s="121"/>
      <c r="E8" s="121"/>
      <c r="F8" s="122"/>
      <c r="G8" s="9"/>
    </row>
    <row r="9" spans="1:7" ht="15" customHeight="1" x14ac:dyDescent="0.25">
      <c r="A9" s="9"/>
      <c r="B9" s="95" t="s">
        <v>71</v>
      </c>
      <c r="C9" s="131" t="s">
        <v>53</v>
      </c>
      <c r="D9" s="132"/>
      <c r="E9" s="131" t="s">
        <v>54</v>
      </c>
      <c r="F9" s="132"/>
      <c r="G9" s="9"/>
    </row>
    <row r="10" spans="1:7" ht="15" customHeight="1" x14ac:dyDescent="0.25">
      <c r="A10" s="9"/>
      <c r="B10" s="96" t="s">
        <v>72</v>
      </c>
      <c r="C10" s="26">
        <v>0</v>
      </c>
      <c r="D10" s="39" t="s">
        <v>31</v>
      </c>
      <c r="E10" s="26">
        <v>0</v>
      </c>
      <c r="F10" s="39" t="s">
        <v>31</v>
      </c>
      <c r="G10" s="9"/>
    </row>
    <row r="11" spans="1:7" ht="15" customHeight="1" x14ac:dyDescent="0.25">
      <c r="A11" s="9"/>
      <c r="B11" s="18" t="s">
        <v>73</v>
      </c>
      <c r="C11" s="76">
        <f>SUM(C10:C10)</f>
        <v>0</v>
      </c>
      <c r="D11" s="77" t="s">
        <v>31</v>
      </c>
      <c r="E11" s="76">
        <f>SUM(E10:E10)</f>
        <v>0</v>
      </c>
      <c r="F11" s="77" t="s">
        <v>31</v>
      </c>
      <c r="G11" s="9"/>
    </row>
    <row r="12" spans="1:7" ht="15" customHeight="1" x14ac:dyDescent="0.25">
      <c r="A12" s="9"/>
      <c r="B12" s="18" t="s">
        <v>117</v>
      </c>
      <c r="C12" s="76">
        <f>C11*(1+'8. Nøgletal'!C9)</f>
        <v>0</v>
      </c>
      <c r="D12" s="77" t="s">
        <v>31</v>
      </c>
      <c r="E12" s="76">
        <f>E11*(1+'8. Nøgletal'!C9)</f>
        <v>0</v>
      </c>
      <c r="F12" s="77" t="s">
        <v>31</v>
      </c>
      <c r="G12" s="71"/>
    </row>
    <row r="13" spans="1:7" ht="15" customHeight="1" x14ac:dyDescent="0.25">
      <c r="A13" s="9"/>
      <c r="B13" s="9"/>
      <c r="C13" s="9"/>
      <c r="D13" s="9"/>
      <c r="E13" s="9"/>
      <c r="F13" s="9"/>
      <c r="G13" s="9"/>
    </row>
    <row r="14" spans="1:7" ht="15" customHeight="1" x14ac:dyDescent="0.25">
      <c r="A14" s="9"/>
      <c r="B14" s="89"/>
      <c r="C14" s="89"/>
      <c r="D14" s="89"/>
      <c r="E14" s="89"/>
      <c r="F14" s="89"/>
      <c r="G14" s="9"/>
    </row>
  </sheetData>
  <sheetProtection algorithmName="SHA-512" hashValue="bmkibIknm4atjAWXkQrnv/co+ILbyw8O+b4XKKEp8xu05ot2dg2y/1bgdH4obs/scwS5F4TZLkPZDUSvvuNXYg==" saltValue="hc65vRGnL/la2n2cWlwxgw==" spinCount="100000" sheet="1" objects="1" scenarios="1"/>
  <mergeCells count="4">
    <mergeCell ref="B3:F5"/>
    <mergeCell ref="B8:F8"/>
    <mergeCell ref="C9:D9"/>
    <mergeCell ref="E9:F9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8CDF7F-BB2D-40E1-BE64-D74A9F6381F4}">
  <sheetPr codeName="Ark15">
    <pageSetUpPr fitToPage="1"/>
  </sheetPr>
  <dimension ref="A1:G14"/>
  <sheetViews>
    <sheetView showGridLines="0" zoomScaleNormal="100" workbookViewId="0"/>
  </sheetViews>
  <sheetFormatPr defaultRowHeight="15" x14ac:dyDescent="0.25"/>
  <cols>
    <col min="1" max="1" width="5.28515625" customWidth="1"/>
    <col min="2" max="2" width="38.140625" customWidth="1"/>
    <col min="3" max="3" width="13.7109375" customWidth="1"/>
    <col min="4" max="4" width="3.140625" customWidth="1"/>
    <col min="5" max="5" width="13.7109375" customWidth="1"/>
    <col min="6" max="6" width="3.140625" customWidth="1"/>
    <col min="7" max="7" width="5.28515625" customWidth="1"/>
  </cols>
  <sheetData>
    <row r="1" spans="1:7" ht="15" customHeight="1" x14ac:dyDescent="0.25">
      <c r="A1" s="9"/>
      <c r="B1" s="9"/>
      <c r="C1" s="9"/>
      <c r="D1" s="9"/>
      <c r="E1" s="9"/>
      <c r="F1" s="9"/>
      <c r="G1" s="9"/>
    </row>
    <row r="2" spans="1:7" ht="15" customHeight="1" x14ac:dyDescent="0.25">
      <c r="A2" s="9"/>
      <c r="B2" s="9"/>
      <c r="C2" s="9"/>
      <c r="D2" s="9"/>
      <c r="E2" s="9"/>
      <c r="F2" s="9"/>
      <c r="G2" s="9"/>
    </row>
    <row r="3" spans="1:7" ht="15" customHeight="1" x14ac:dyDescent="0.25">
      <c r="A3" s="9"/>
      <c r="B3" s="114" t="s">
        <v>74</v>
      </c>
      <c r="C3" s="114"/>
      <c r="D3" s="114"/>
      <c r="E3" s="114"/>
      <c r="F3" s="114"/>
      <c r="G3" s="9"/>
    </row>
    <row r="4" spans="1:7" ht="15" customHeight="1" x14ac:dyDescent="0.25">
      <c r="A4" s="9"/>
      <c r="B4" s="114"/>
      <c r="C4" s="114"/>
      <c r="D4" s="114"/>
      <c r="E4" s="114"/>
      <c r="F4" s="114"/>
      <c r="G4" s="9"/>
    </row>
    <row r="5" spans="1:7" ht="15" customHeight="1" x14ac:dyDescent="0.25">
      <c r="A5" s="9"/>
      <c r="B5" s="114"/>
      <c r="C5" s="114"/>
      <c r="D5" s="114"/>
      <c r="E5" s="114"/>
      <c r="F5" s="114"/>
      <c r="G5" s="9"/>
    </row>
    <row r="6" spans="1:7" ht="15" customHeight="1" x14ac:dyDescent="0.25">
      <c r="A6" s="9"/>
      <c r="B6" s="9"/>
      <c r="C6" s="9"/>
      <c r="D6" s="9"/>
      <c r="E6" s="9"/>
      <c r="F6" s="9"/>
      <c r="G6" s="9"/>
    </row>
    <row r="7" spans="1:7" ht="15" customHeight="1" x14ac:dyDescent="0.25">
      <c r="A7" s="9"/>
      <c r="B7" s="9"/>
      <c r="C7" s="9"/>
      <c r="D7" s="9"/>
      <c r="E7" s="9"/>
      <c r="F7" s="9"/>
      <c r="G7" s="9"/>
    </row>
    <row r="8" spans="1:7" ht="15" customHeight="1" x14ac:dyDescent="0.25">
      <c r="A8" s="9"/>
      <c r="B8" s="120" t="s">
        <v>26</v>
      </c>
      <c r="C8" s="121"/>
      <c r="D8" s="121"/>
      <c r="E8" s="121"/>
      <c r="F8" s="122"/>
      <c r="G8" s="9"/>
    </row>
    <row r="9" spans="1:7" ht="15" customHeight="1" x14ac:dyDescent="0.25">
      <c r="A9" s="9"/>
      <c r="B9" s="95" t="s">
        <v>75</v>
      </c>
      <c r="C9" s="97" t="s">
        <v>53</v>
      </c>
      <c r="D9" s="87"/>
      <c r="E9" s="97" t="s">
        <v>54</v>
      </c>
      <c r="F9" s="87"/>
      <c r="G9" s="9"/>
    </row>
    <row r="10" spans="1:7" ht="26.25" customHeight="1" x14ac:dyDescent="0.25">
      <c r="A10" s="9"/>
      <c r="B10" s="98" t="s">
        <v>133</v>
      </c>
      <c r="C10" s="99"/>
      <c r="D10" s="100" t="s">
        <v>31</v>
      </c>
      <c r="E10" s="99"/>
      <c r="F10" s="100" t="s">
        <v>31</v>
      </c>
      <c r="G10" s="9"/>
    </row>
    <row r="11" spans="1:7" ht="26.25" customHeight="1" x14ac:dyDescent="0.25">
      <c r="A11" s="9"/>
      <c r="B11" s="101" t="s">
        <v>134</v>
      </c>
      <c r="C11" s="102">
        <f>SUM(C10:C10)</f>
        <v>0</v>
      </c>
      <c r="D11" s="103" t="s">
        <v>31</v>
      </c>
      <c r="E11" s="102">
        <f>SUM(E10:E10)</f>
        <v>0</v>
      </c>
      <c r="F11" s="103" t="s">
        <v>31</v>
      </c>
      <c r="G11" s="9"/>
    </row>
    <row r="12" spans="1:7" ht="26.25" customHeight="1" x14ac:dyDescent="0.25">
      <c r="A12" s="9"/>
      <c r="B12" s="101" t="s">
        <v>118</v>
      </c>
      <c r="C12" s="102">
        <f>C11*(1+'8. Nøgletal'!C9)</f>
        <v>0</v>
      </c>
      <c r="D12" s="103" t="s">
        <v>31</v>
      </c>
      <c r="E12" s="102">
        <f>E11*(1+'8. Nøgletal'!C9)</f>
        <v>0</v>
      </c>
      <c r="F12" s="103" t="s">
        <v>31</v>
      </c>
      <c r="G12" s="9"/>
    </row>
    <row r="13" spans="1:7" ht="15" customHeight="1" x14ac:dyDescent="0.25">
      <c r="A13" s="9"/>
      <c r="B13" s="9"/>
      <c r="C13" s="9"/>
      <c r="D13" s="9"/>
      <c r="E13" s="9"/>
      <c r="F13" s="9"/>
      <c r="G13" s="9"/>
    </row>
    <row r="14" spans="1:7" ht="15" customHeight="1" x14ac:dyDescent="0.25">
      <c r="A14" s="9"/>
      <c r="B14" s="9"/>
      <c r="C14" s="9"/>
      <c r="D14" s="9"/>
      <c r="E14" s="9"/>
      <c r="F14" s="9"/>
      <c r="G14" s="9"/>
    </row>
  </sheetData>
  <sheetProtection algorithmName="SHA-512" hashValue="rLXhxYpbjm7LfTpnxbLqlvfIvdI8I65STgqtxdr6/A4EMpK+eIJziHkpF3XegixPTQChY5P6CmH4amYeSdd/1A==" saltValue="xonnNeWfOV+ZPx9b6NzHJQ==" spinCount="100000" sheet="1" objects="1" scenarios="1"/>
  <mergeCells count="2">
    <mergeCell ref="B3:F5"/>
    <mergeCell ref="B8:F8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976C44-7796-4E16-9CD9-F124C32CF45B}">
  <sheetPr codeName="Ark16">
    <pageSetUpPr fitToPage="1"/>
  </sheetPr>
  <dimension ref="A1:D27"/>
  <sheetViews>
    <sheetView showGridLines="0" zoomScaleNormal="100" workbookViewId="0"/>
  </sheetViews>
  <sheetFormatPr defaultRowHeight="15" x14ac:dyDescent="0.25"/>
  <cols>
    <col min="1" max="1" width="5.28515625" customWidth="1"/>
    <col min="2" max="2" width="61.7109375" customWidth="1"/>
    <col min="3" max="3" width="12.5703125" customWidth="1"/>
    <col min="4" max="4" width="5.28515625" customWidth="1"/>
  </cols>
  <sheetData>
    <row r="1" spans="1:4" ht="15" customHeight="1" x14ac:dyDescent="0.25">
      <c r="A1" s="9"/>
      <c r="B1" s="9"/>
      <c r="C1" s="9"/>
      <c r="D1" s="9"/>
    </row>
    <row r="2" spans="1:4" ht="15" customHeight="1" x14ac:dyDescent="0.25">
      <c r="A2" s="9"/>
      <c r="B2" s="9"/>
      <c r="C2" s="9"/>
      <c r="D2" s="9"/>
    </row>
    <row r="3" spans="1:4" ht="15" customHeight="1" x14ac:dyDescent="0.25">
      <c r="A3" s="9"/>
      <c r="B3" s="114" t="s">
        <v>76</v>
      </c>
      <c r="C3" s="114"/>
      <c r="D3" s="9"/>
    </row>
    <row r="4" spans="1:4" ht="15" customHeight="1" x14ac:dyDescent="0.25">
      <c r="A4" s="9"/>
      <c r="B4" s="114"/>
      <c r="C4" s="114"/>
      <c r="D4" s="9"/>
    </row>
    <row r="5" spans="1:4" ht="15" customHeight="1" x14ac:dyDescent="0.25">
      <c r="A5" s="9"/>
      <c r="B5" s="114"/>
      <c r="C5" s="114"/>
      <c r="D5" s="9"/>
    </row>
    <row r="6" spans="1:4" ht="15" customHeight="1" x14ac:dyDescent="0.25">
      <c r="A6" s="9"/>
      <c r="B6" s="9"/>
      <c r="C6" s="9"/>
      <c r="D6" s="9"/>
    </row>
    <row r="7" spans="1:4" ht="15" customHeight="1" x14ac:dyDescent="0.25">
      <c r="A7" s="9"/>
      <c r="B7" s="9"/>
      <c r="C7" s="9"/>
      <c r="D7" s="9"/>
    </row>
    <row r="8" spans="1:4" ht="15" customHeight="1" x14ac:dyDescent="0.25">
      <c r="A8" s="9"/>
      <c r="B8" s="18" t="s">
        <v>37</v>
      </c>
      <c r="C8" s="20"/>
      <c r="D8" s="9"/>
    </row>
    <row r="9" spans="1:4" ht="15" customHeight="1" x14ac:dyDescent="0.25">
      <c r="A9" s="9"/>
      <c r="B9" s="104" t="s">
        <v>77</v>
      </c>
      <c r="C9" s="4">
        <v>2.8899999999999999E-2</v>
      </c>
      <c r="D9" s="16"/>
    </row>
    <row r="10" spans="1:4" ht="15" customHeight="1" x14ac:dyDescent="0.25">
      <c r="A10" s="9"/>
      <c r="B10" s="104" t="s">
        <v>119</v>
      </c>
      <c r="C10" s="4">
        <v>2.8899999999999999E-2</v>
      </c>
      <c r="D10" s="16"/>
    </row>
    <row r="11" spans="1:4" ht="15" customHeight="1" x14ac:dyDescent="0.25">
      <c r="A11" s="9"/>
      <c r="B11" s="18"/>
      <c r="C11" s="20"/>
      <c r="D11" s="9"/>
    </row>
    <row r="12" spans="1:4" ht="15" customHeight="1" x14ac:dyDescent="0.25">
      <c r="A12" s="9"/>
      <c r="B12" s="66"/>
      <c r="C12" s="9"/>
      <c r="D12" s="9"/>
    </row>
    <row r="13" spans="1:4" ht="15" customHeight="1" x14ac:dyDescent="0.25">
      <c r="A13" s="9"/>
      <c r="B13" s="18" t="s">
        <v>78</v>
      </c>
      <c r="C13" s="20"/>
      <c r="D13" s="9"/>
    </row>
    <row r="14" spans="1:4" ht="15" customHeight="1" x14ac:dyDescent="0.25">
      <c r="A14" s="9"/>
      <c r="B14" s="104" t="s">
        <v>79</v>
      </c>
      <c r="C14" s="5">
        <v>0</v>
      </c>
      <c r="D14" s="16"/>
    </row>
    <row r="15" spans="1:4" ht="15" customHeight="1" x14ac:dyDescent="0.25">
      <c r="A15" s="9"/>
      <c r="B15" s="104" t="s">
        <v>120</v>
      </c>
      <c r="C15" s="6">
        <v>0</v>
      </c>
      <c r="D15" s="16"/>
    </row>
    <row r="16" spans="1:4" ht="15" customHeight="1" x14ac:dyDescent="0.25">
      <c r="A16" s="9"/>
      <c r="B16" s="18"/>
      <c r="C16" s="20"/>
      <c r="D16" s="9"/>
    </row>
    <row r="17" spans="1:4" ht="15" customHeight="1" x14ac:dyDescent="0.25">
      <c r="A17" s="9"/>
      <c r="B17" s="66"/>
      <c r="C17" s="9"/>
      <c r="D17" s="9"/>
    </row>
    <row r="18" spans="1:4" ht="15" customHeight="1" x14ac:dyDescent="0.25">
      <c r="A18" s="9"/>
      <c r="B18" s="18" t="s">
        <v>80</v>
      </c>
      <c r="C18" s="20"/>
      <c r="D18" s="9"/>
    </row>
    <row r="19" spans="1:4" ht="15" customHeight="1" x14ac:dyDescent="0.25">
      <c r="A19" s="9"/>
      <c r="B19" s="80" t="s">
        <v>81</v>
      </c>
      <c r="C19" s="7">
        <v>0.02</v>
      </c>
      <c r="D19" s="9"/>
    </row>
    <row r="20" spans="1:4" ht="15" customHeight="1" x14ac:dyDescent="0.25">
      <c r="A20" s="9"/>
      <c r="B20" s="18"/>
      <c r="C20" s="20"/>
      <c r="D20" s="9"/>
    </row>
    <row r="21" spans="1:4" ht="15" customHeight="1" x14ac:dyDescent="0.25">
      <c r="A21" s="9"/>
      <c r="B21" s="66"/>
      <c r="C21" s="9"/>
      <c r="D21" s="9"/>
    </row>
    <row r="22" spans="1:4" ht="15" customHeight="1" x14ac:dyDescent="0.25">
      <c r="A22" s="9"/>
      <c r="B22" s="120" t="s">
        <v>35</v>
      </c>
      <c r="C22" s="122"/>
      <c r="D22" s="9"/>
    </row>
    <row r="23" spans="1:4" ht="15" customHeight="1" x14ac:dyDescent="0.25">
      <c r="A23" s="9"/>
      <c r="B23" s="37" t="s">
        <v>82</v>
      </c>
      <c r="C23" s="8">
        <v>9.1473814739510793E-3</v>
      </c>
      <c r="D23" s="16"/>
    </row>
    <row r="24" spans="1:4" ht="15" customHeight="1" x14ac:dyDescent="0.25">
      <c r="A24" s="9"/>
      <c r="B24" s="37" t="s">
        <v>121</v>
      </c>
      <c r="C24" s="8">
        <v>9.1473814739510793E-3</v>
      </c>
      <c r="D24" s="16"/>
    </row>
    <row r="25" spans="1:4" ht="15" customHeight="1" x14ac:dyDescent="0.25">
      <c r="A25" s="9"/>
      <c r="B25" s="120"/>
      <c r="C25" s="122"/>
      <c r="D25" s="9"/>
    </row>
    <row r="26" spans="1:4" ht="15" customHeight="1" x14ac:dyDescent="0.25">
      <c r="A26" s="9"/>
      <c r="B26" s="66"/>
      <c r="C26" s="9"/>
      <c r="D26" s="9"/>
    </row>
    <row r="27" spans="1:4" ht="15" customHeight="1" x14ac:dyDescent="0.25">
      <c r="A27" s="9"/>
      <c r="B27" s="9"/>
      <c r="C27" s="9"/>
      <c r="D27" s="9"/>
    </row>
  </sheetData>
  <sheetProtection algorithmName="SHA-512" hashValue="svkIVy29jLF+SKoM+rlN8VWVHJ9Be2YXeSf3z7tECbak8VaWam8Z/erLgcnKe62/q5wr3BZq/eX7zEUR14FlIQ==" saltValue="e9kF7rx0UAkq0yFDkwcsHQ==" spinCount="100000" sheet="1" objects="1" scenarios="1"/>
  <mergeCells count="3">
    <mergeCell ref="B3:C5"/>
    <mergeCell ref="B22:C22"/>
    <mergeCell ref="B25:C25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96F9BA-20A1-4072-B86B-BF65FB36DF64}">
  <sheetPr codeName="Ark3">
    <pageSetUpPr fitToPage="1"/>
  </sheetPr>
  <dimension ref="A1:E24"/>
  <sheetViews>
    <sheetView showGridLines="0" zoomScaleNormal="100" workbookViewId="0"/>
  </sheetViews>
  <sheetFormatPr defaultRowHeight="15" x14ac:dyDescent="0.25"/>
  <cols>
    <col min="1" max="1" width="5.28515625" customWidth="1"/>
    <col min="2" max="2" width="57.140625" customWidth="1"/>
    <col min="3" max="3" width="12.5703125" customWidth="1"/>
    <col min="4" max="4" width="3.140625" customWidth="1"/>
    <col min="5" max="5" width="5.28515625" customWidth="1"/>
  </cols>
  <sheetData>
    <row r="1" spans="1:5" ht="15" customHeight="1" x14ac:dyDescent="0.25">
      <c r="A1" s="9"/>
      <c r="B1" s="9"/>
      <c r="C1" s="9"/>
      <c r="D1" s="9"/>
      <c r="E1" s="9"/>
    </row>
    <row r="2" spans="1:5" ht="15" customHeight="1" x14ac:dyDescent="0.25">
      <c r="A2" s="9"/>
      <c r="B2" s="9"/>
      <c r="C2" s="9"/>
      <c r="D2" s="9"/>
      <c r="E2" s="9"/>
    </row>
    <row r="3" spans="1:5" ht="15" customHeight="1" x14ac:dyDescent="0.25">
      <c r="A3" s="9"/>
      <c r="B3" s="110" t="s">
        <v>29</v>
      </c>
      <c r="C3" s="110"/>
      <c r="D3" s="110"/>
      <c r="E3" s="9"/>
    </row>
    <row r="4" spans="1:5" ht="15" customHeight="1" x14ac:dyDescent="0.25">
      <c r="A4" s="9"/>
      <c r="B4" s="110"/>
      <c r="C4" s="110"/>
      <c r="D4" s="110"/>
      <c r="E4" s="9"/>
    </row>
    <row r="5" spans="1:5" ht="15" customHeight="1" x14ac:dyDescent="0.25">
      <c r="A5" s="9"/>
      <c r="B5" s="110"/>
      <c r="C5" s="110"/>
      <c r="D5" s="110"/>
      <c r="E5" s="9"/>
    </row>
    <row r="6" spans="1:5" ht="15" customHeight="1" x14ac:dyDescent="0.25">
      <c r="A6" s="9"/>
      <c r="B6" s="9"/>
      <c r="C6" s="9"/>
      <c r="D6" s="9"/>
      <c r="E6" s="9"/>
    </row>
    <row r="7" spans="1:5" ht="15" customHeight="1" x14ac:dyDescent="0.25">
      <c r="A7" s="9"/>
      <c r="B7" s="9"/>
      <c r="C7" s="9"/>
      <c r="D7" s="9"/>
      <c r="E7" s="9"/>
    </row>
    <row r="8" spans="1:5" ht="15" customHeight="1" x14ac:dyDescent="0.25">
      <c r="A8" s="9"/>
      <c r="B8" s="18" t="s">
        <v>30</v>
      </c>
      <c r="C8" s="19"/>
      <c r="D8" s="20"/>
      <c r="E8" s="9"/>
    </row>
    <row r="9" spans="1:5" ht="15" customHeight="1" x14ac:dyDescent="0.25">
      <c r="A9" s="9"/>
      <c r="B9" s="21" t="s">
        <v>8</v>
      </c>
      <c r="C9" s="22">
        <f>'3. Omk. i ØR2026'!C17</f>
        <v>139929583.31454292</v>
      </c>
      <c r="D9" s="23" t="s">
        <v>31</v>
      </c>
      <c r="E9" s="9"/>
    </row>
    <row r="10" spans="1:5" ht="15" customHeight="1" x14ac:dyDescent="0.25">
      <c r="A10" s="9"/>
      <c r="B10" s="24" t="s">
        <v>32</v>
      </c>
      <c r="C10" s="22">
        <f>'5.2. Varige tillæg'!C22+'5.2. Varige tillæg'!E22</f>
        <v>0</v>
      </c>
      <c r="D10" s="23" t="s">
        <v>31</v>
      </c>
      <c r="E10" s="9"/>
    </row>
    <row r="11" spans="1:5" ht="15" customHeight="1" x14ac:dyDescent="0.25">
      <c r="A11" s="9"/>
      <c r="B11" s="24" t="s">
        <v>33</v>
      </c>
      <c r="C11" s="25">
        <f>'5.6 Anlægsprojekter'!E12+'5.6 Anlægsprojekter'!C12</f>
        <v>0</v>
      </c>
      <c r="D11" s="23" t="s">
        <v>31</v>
      </c>
      <c r="E11" s="9"/>
    </row>
    <row r="12" spans="1:5" ht="15" customHeight="1" x14ac:dyDescent="0.25">
      <c r="A12" s="9"/>
      <c r="B12" s="24" t="s">
        <v>24</v>
      </c>
      <c r="C12" s="26">
        <f>-('6. Bortfald'!C12+'6. Bortfald'!E12)</f>
        <v>0</v>
      </c>
      <c r="D12" s="23" t="s">
        <v>31</v>
      </c>
      <c r="E12" s="9"/>
    </row>
    <row r="13" spans="1:5" ht="15" customHeight="1" x14ac:dyDescent="0.25">
      <c r="A13" s="9"/>
      <c r="B13" s="24" t="s">
        <v>34</v>
      </c>
      <c r="C13" s="26">
        <f>'7. Tilknyttet virksomhed'!C12+'7. Tilknyttet virksomhed'!E12</f>
        <v>0</v>
      </c>
      <c r="D13" s="23" t="s">
        <v>31</v>
      </c>
      <c r="E13" s="9"/>
    </row>
    <row r="14" spans="1:5" ht="15" customHeight="1" x14ac:dyDescent="0.25">
      <c r="A14" s="9"/>
      <c r="B14" s="24" t="s">
        <v>35</v>
      </c>
      <c r="C14" s="27">
        <f>-(SUM(C9:C13)*'8. Nøgletal'!C24)</f>
        <v>-1279989.2780691439</v>
      </c>
      <c r="D14" s="23" t="s">
        <v>31</v>
      </c>
      <c r="E14" s="9"/>
    </row>
    <row r="15" spans="1:5" ht="15" customHeight="1" x14ac:dyDescent="0.25">
      <c r="A15" s="9"/>
      <c r="B15" s="24" t="s">
        <v>36</v>
      </c>
      <c r="C15" s="27">
        <f>'4. Generelle eff. krav'!C20</f>
        <v>-918982.97821745591</v>
      </c>
      <c r="D15" s="23" t="s">
        <v>31</v>
      </c>
      <c r="E15" s="9"/>
    </row>
    <row r="16" spans="1:5" ht="15" customHeight="1" x14ac:dyDescent="0.25">
      <c r="A16" s="9"/>
      <c r="B16" s="24" t="s">
        <v>37</v>
      </c>
      <c r="C16" s="26">
        <f>SUM(C9:C15)*'8. Nøgletal'!C10</f>
        <v>3980414.6595836077</v>
      </c>
      <c r="D16" s="23" t="s">
        <v>31</v>
      </c>
      <c r="E16" s="9"/>
    </row>
    <row r="17" spans="1:5" ht="15" customHeight="1" x14ac:dyDescent="0.25">
      <c r="A17" s="9"/>
      <c r="B17" s="28" t="s">
        <v>38</v>
      </c>
      <c r="C17" s="29">
        <f>SUM(C9:C16)</f>
        <v>141711025.71783993</v>
      </c>
      <c r="D17" s="30" t="s">
        <v>31</v>
      </c>
      <c r="E17" s="9"/>
    </row>
    <row r="18" spans="1:5" ht="15" customHeight="1" x14ac:dyDescent="0.25">
      <c r="A18" s="9"/>
      <c r="B18" s="31" t="s">
        <v>39</v>
      </c>
      <c r="C18" s="27">
        <f>'5.1. § 10-tillæg'!C24</f>
        <v>40000</v>
      </c>
      <c r="D18" s="32" t="s">
        <v>31</v>
      </c>
      <c r="E18" s="9"/>
    </row>
    <row r="19" spans="1:5" ht="15" customHeight="1" x14ac:dyDescent="0.25">
      <c r="A19" s="9"/>
      <c r="B19" s="33" t="s">
        <v>40</v>
      </c>
      <c r="C19" s="27">
        <f>'5.4. Periodevise driftsomk.'!C12</f>
        <v>0</v>
      </c>
      <c r="D19" s="32" t="s">
        <v>31</v>
      </c>
      <c r="E19" s="9"/>
    </row>
    <row r="20" spans="1:5" ht="15" customHeight="1" x14ac:dyDescent="0.25">
      <c r="A20" s="9"/>
      <c r="B20" s="21" t="s">
        <v>22</v>
      </c>
      <c r="C20" s="27">
        <f>'5.5. Korr. af ØR2025'!C16</f>
        <v>0</v>
      </c>
      <c r="D20" s="32" t="s">
        <v>31</v>
      </c>
      <c r="E20" s="9"/>
    </row>
    <row r="21" spans="1:5" ht="15" customHeight="1" x14ac:dyDescent="0.25">
      <c r="A21" s="9"/>
      <c r="B21" s="31" t="s">
        <v>42</v>
      </c>
      <c r="C21" s="27">
        <v>0</v>
      </c>
      <c r="D21" s="32" t="s">
        <v>31</v>
      </c>
      <c r="E21" s="9"/>
    </row>
    <row r="22" spans="1:5" ht="15" customHeight="1" x14ac:dyDescent="0.25">
      <c r="A22" s="9"/>
      <c r="B22" s="18" t="s">
        <v>4</v>
      </c>
      <c r="C22" s="34">
        <f>SUM(C17:C21)</f>
        <v>141751025.71783993</v>
      </c>
      <c r="D22" s="20" t="s">
        <v>31</v>
      </c>
      <c r="E22" s="9"/>
    </row>
    <row r="23" spans="1:5" ht="15" customHeight="1" x14ac:dyDescent="0.25">
      <c r="A23" s="9"/>
      <c r="B23" s="9"/>
      <c r="C23" s="9"/>
      <c r="D23" s="9"/>
      <c r="E23" s="9"/>
    </row>
    <row r="24" spans="1:5" ht="15" customHeight="1" x14ac:dyDescent="0.25">
      <c r="A24" s="9"/>
      <c r="B24" s="9"/>
      <c r="C24" s="9"/>
      <c r="D24" s="9"/>
      <c r="E24" s="9"/>
    </row>
  </sheetData>
  <sheetProtection algorithmName="SHA-512" hashValue="RDsMwLVfZxrUok0hoQlzRzROOSzA/3bc5rctc0b5yOlgqXJdCqTjNYDUE1KPH5GdkfObsBSfI3wsTiLgVMZCbw==" saltValue="hdu/RPUZOjtrAVSt1Z3pjA==" spinCount="100000" sheet="1" objects="1" scenarios="1"/>
  <mergeCells count="1">
    <mergeCell ref="B3:D5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83F30A-BD6D-4B66-A3BF-2970E8EC001A}">
  <sheetPr codeName="Ark4">
    <pageSetUpPr fitToPage="1"/>
  </sheetPr>
  <dimension ref="A1:E26"/>
  <sheetViews>
    <sheetView showGridLines="0" zoomScaleNormal="100" workbookViewId="0"/>
  </sheetViews>
  <sheetFormatPr defaultRowHeight="15" x14ac:dyDescent="0.25"/>
  <cols>
    <col min="1" max="1" width="5.28515625" customWidth="1"/>
    <col min="2" max="2" width="66.85546875" bestFit="1" customWidth="1"/>
    <col min="3" max="3" width="12.42578125" customWidth="1"/>
    <col min="4" max="4" width="3.140625" customWidth="1"/>
    <col min="5" max="5" width="5.28515625" customWidth="1"/>
  </cols>
  <sheetData>
    <row r="1" spans="1:5" ht="15" customHeight="1" x14ac:dyDescent="0.25">
      <c r="A1" s="9"/>
      <c r="B1" s="9"/>
      <c r="C1" s="9"/>
      <c r="D1" s="9"/>
      <c r="E1" s="9"/>
    </row>
    <row r="2" spans="1:5" ht="15" customHeight="1" x14ac:dyDescent="0.25">
      <c r="A2" s="9"/>
      <c r="B2" s="9"/>
      <c r="C2" s="9"/>
      <c r="D2" s="9"/>
      <c r="E2" s="9"/>
    </row>
    <row r="3" spans="1:5" ht="15" customHeight="1" x14ac:dyDescent="0.25">
      <c r="A3" s="9"/>
      <c r="B3" s="114" t="s">
        <v>83</v>
      </c>
      <c r="C3" s="114"/>
      <c r="D3" s="114"/>
      <c r="E3" s="9"/>
    </row>
    <row r="4" spans="1:5" ht="15" customHeight="1" x14ac:dyDescent="0.25">
      <c r="A4" s="9"/>
      <c r="B4" s="114"/>
      <c r="C4" s="114"/>
      <c r="D4" s="114"/>
      <c r="E4" s="9"/>
    </row>
    <row r="5" spans="1:5" ht="15" customHeight="1" x14ac:dyDescent="0.25">
      <c r="A5" s="9"/>
      <c r="B5" s="114"/>
      <c r="C5" s="114"/>
      <c r="D5" s="114"/>
      <c r="E5" s="9"/>
    </row>
    <row r="6" spans="1:5" ht="15" customHeight="1" x14ac:dyDescent="0.25">
      <c r="A6" s="9"/>
      <c r="B6" s="9"/>
      <c r="C6" s="36"/>
      <c r="D6" s="9"/>
      <c r="E6" s="9"/>
    </row>
    <row r="7" spans="1:5" ht="15" customHeight="1" x14ac:dyDescent="0.25">
      <c r="A7" s="9"/>
      <c r="B7" s="9"/>
      <c r="C7" s="36"/>
      <c r="D7" s="9"/>
      <c r="E7" s="9"/>
    </row>
    <row r="8" spans="1:5" ht="15" customHeight="1" x14ac:dyDescent="0.25">
      <c r="A8" s="9"/>
      <c r="B8" s="18" t="s">
        <v>84</v>
      </c>
      <c r="C8" s="19"/>
      <c r="D8" s="20"/>
      <c r="E8" s="9"/>
    </row>
    <row r="9" spans="1:5" ht="15" customHeight="1" x14ac:dyDescent="0.25">
      <c r="A9" s="9"/>
      <c r="B9" s="37" t="s">
        <v>128</v>
      </c>
      <c r="C9" s="38">
        <v>136291807</v>
      </c>
      <c r="D9" s="39" t="s">
        <v>31</v>
      </c>
      <c r="E9" s="9"/>
    </row>
    <row r="10" spans="1:5" ht="15" customHeight="1" x14ac:dyDescent="0.25">
      <c r="A10" s="9"/>
      <c r="B10" s="37" t="s">
        <v>130</v>
      </c>
      <c r="C10" s="38">
        <f>'3. Omk. i ØR2026'!C10</f>
        <v>4358374.3152978169</v>
      </c>
      <c r="D10" s="39" t="s">
        <v>31</v>
      </c>
      <c r="E10" s="9"/>
    </row>
    <row r="11" spans="1:5" ht="15" customHeight="1" x14ac:dyDescent="0.25">
      <c r="A11" s="9"/>
      <c r="B11" s="37" t="s">
        <v>131</v>
      </c>
      <c r="C11" s="40">
        <f>'5.1. § 10-tillæg'!C19+'5.2. Varige tillæg'!C18+'5.2. Varige tillæg'!E18+'5.3. Engangstillæg'!C13+'5.3. Engangstillæg'!E13</f>
        <v>187760.16395434999</v>
      </c>
      <c r="D11" s="39" t="s">
        <v>31</v>
      </c>
      <c r="E11" s="9"/>
    </row>
    <row r="12" spans="1:5" ht="15" customHeight="1" x14ac:dyDescent="0.25">
      <c r="A12" s="9"/>
      <c r="B12" s="28" t="s">
        <v>129</v>
      </c>
      <c r="C12" s="29">
        <f>C9+C10+C11</f>
        <v>140837941.47925216</v>
      </c>
      <c r="D12" s="30" t="s">
        <v>31</v>
      </c>
      <c r="E12" s="9"/>
    </row>
    <row r="13" spans="1:5" ht="15" customHeight="1" x14ac:dyDescent="0.25">
      <c r="A13" s="9"/>
      <c r="B13" s="37" t="s">
        <v>85</v>
      </c>
      <c r="C13" s="38">
        <v>109556093</v>
      </c>
      <c r="D13" s="39" t="s">
        <v>31</v>
      </c>
      <c r="E13" s="9"/>
    </row>
    <row r="14" spans="1:5" ht="15" customHeight="1" x14ac:dyDescent="0.25">
      <c r="A14" s="9"/>
      <c r="B14" s="41" t="s">
        <v>43</v>
      </c>
      <c r="C14" s="38">
        <v>0</v>
      </c>
      <c r="D14" s="39" t="s">
        <v>31</v>
      </c>
      <c r="E14" s="9"/>
    </row>
    <row r="15" spans="1:5" ht="15" customHeight="1" x14ac:dyDescent="0.25">
      <c r="A15" s="9"/>
      <c r="B15" s="18" t="s">
        <v>132</v>
      </c>
      <c r="C15" s="34">
        <f>C12-C13</f>
        <v>31281848.47925216</v>
      </c>
      <c r="D15" s="20" t="s">
        <v>31</v>
      </c>
      <c r="E15" s="9"/>
    </row>
    <row r="16" spans="1:5" ht="15" customHeight="1" x14ac:dyDescent="0.25">
      <c r="A16" s="9"/>
      <c r="B16" s="9"/>
      <c r="C16" s="9"/>
      <c r="D16" s="9"/>
      <c r="E16" s="9"/>
    </row>
    <row r="17" spans="1:5" ht="15" customHeight="1" x14ac:dyDescent="0.25">
      <c r="A17" s="9"/>
      <c r="B17" s="18" t="s">
        <v>86</v>
      </c>
      <c r="C17" s="19"/>
      <c r="D17" s="20"/>
      <c r="E17" s="9"/>
    </row>
    <row r="18" spans="1:5" ht="15" customHeight="1" x14ac:dyDescent="0.25">
      <c r="A18" s="9"/>
      <c r="B18" s="37" t="s">
        <v>127</v>
      </c>
      <c r="C18" s="38">
        <v>18681253</v>
      </c>
      <c r="D18" s="39" t="s">
        <v>31</v>
      </c>
      <c r="E18" s="9"/>
    </row>
    <row r="19" spans="1:5" ht="15" customHeight="1" x14ac:dyDescent="0.25">
      <c r="A19" s="9"/>
      <c r="B19" s="18" t="s">
        <v>143</v>
      </c>
      <c r="C19" s="34">
        <f>C15+C18</f>
        <v>49963101.47925216</v>
      </c>
      <c r="D19" s="20" t="s">
        <v>31</v>
      </c>
      <c r="E19" s="9"/>
    </row>
    <row r="20" spans="1:5" ht="30" customHeight="1" x14ac:dyDescent="0.25">
      <c r="A20" s="9"/>
      <c r="B20" s="115" t="s">
        <v>144</v>
      </c>
      <c r="C20" s="116"/>
      <c r="D20" s="117"/>
      <c r="E20" s="9"/>
    </row>
    <row r="21" spans="1:5" ht="15" customHeight="1" x14ac:dyDescent="0.25">
      <c r="A21" s="9"/>
      <c r="B21" s="9"/>
      <c r="C21" s="36"/>
      <c r="D21" s="9"/>
      <c r="E21" s="9"/>
    </row>
    <row r="22" spans="1:5" ht="15" customHeight="1" x14ac:dyDescent="0.25">
      <c r="A22" s="9"/>
      <c r="B22" s="18" t="s">
        <v>145</v>
      </c>
      <c r="C22" s="19"/>
      <c r="D22" s="20"/>
      <c r="E22" s="9"/>
    </row>
    <row r="23" spans="1:5" ht="26.25" x14ac:dyDescent="0.25">
      <c r="A23" s="9"/>
      <c r="B23" s="42" t="s">
        <v>146</v>
      </c>
      <c r="C23" s="43">
        <f>100*18681253/(120121621+4757039)</f>
        <v>14.959523909048992</v>
      </c>
      <c r="D23" s="39" t="s">
        <v>147</v>
      </c>
      <c r="E23" s="9"/>
    </row>
    <row r="24" spans="1:5" ht="26.25" x14ac:dyDescent="0.25">
      <c r="A24" s="9"/>
      <c r="B24" s="42" t="s">
        <v>148</v>
      </c>
      <c r="C24" s="43">
        <f>C19/C12*100</f>
        <v>35.475597665287218</v>
      </c>
      <c r="D24" s="39" t="s">
        <v>147</v>
      </c>
      <c r="E24" s="9"/>
    </row>
    <row r="25" spans="1:5" ht="56.25" customHeight="1" x14ac:dyDescent="0.25">
      <c r="A25" s="9"/>
      <c r="B25" s="111" t="s">
        <v>149</v>
      </c>
      <c r="C25" s="112"/>
      <c r="D25" s="113"/>
      <c r="E25" s="9"/>
    </row>
    <row r="26" spans="1:5" ht="15" customHeight="1" x14ac:dyDescent="0.25">
      <c r="A26" s="9"/>
      <c r="B26" s="9"/>
      <c r="C26" s="36"/>
      <c r="D26" s="9"/>
      <c r="E26" s="9"/>
    </row>
  </sheetData>
  <sheetProtection algorithmName="SHA-512" hashValue="mcBtMsgzgJKHTlnquwJkK4B0Jmx99fu0SHNEnCWPZ24yURTOftU8wSEif+YolaqueerTpDwBNl8g70y1Lzf/KQ==" saltValue="powPENykhveHSRJzkpGWlQ==" spinCount="100000" sheet="1" objects="1" scenarios="1"/>
  <mergeCells count="3">
    <mergeCell ref="B25:D25"/>
    <mergeCell ref="B3:D5"/>
    <mergeCell ref="B20:D20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568CBB-84C9-47A1-B9A7-8B384CA986A8}">
  <sheetPr codeName="Ark5">
    <pageSetUpPr fitToPage="1"/>
  </sheetPr>
  <dimension ref="A1:E26"/>
  <sheetViews>
    <sheetView showGridLines="0" zoomScaleNormal="100" workbookViewId="0"/>
  </sheetViews>
  <sheetFormatPr defaultRowHeight="15" x14ac:dyDescent="0.25"/>
  <cols>
    <col min="1" max="1" width="5.28515625" customWidth="1"/>
    <col min="2" max="2" width="57.140625" customWidth="1"/>
    <col min="3" max="3" width="12.5703125" customWidth="1"/>
    <col min="4" max="4" width="3.140625" customWidth="1"/>
    <col min="5" max="5" width="5.28515625" customWidth="1"/>
  </cols>
  <sheetData>
    <row r="1" spans="1:5" ht="15" customHeight="1" x14ac:dyDescent="0.25">
      <c r="A1" s="44"/>
      <c r="B1" s="44"/>
      <c r="C1" s="44"/>
      <c r="D1" s="44"/>
      <c r="E1" s="44"/>
    </row>
    <row r="2" spans="1:5" ht="15" customHeight="1" x14ac:dyDescent="0.25">
      <c r="A2" s="44"/>
      <c r="B2" s="44"/>
      <c r="C2" s="44"/>
      <c r="D2" s="44"/>
      <c r="E2" s="44"/>
    </row>
    <row r="3" spans="1:5" ht="24.95" customHeight="1" x14ac:dyDescent="0.25">
      <c r="A3" s="44"/>
      <c r="B3" s="118" t="s">
        <v>87</v>
      </c>
      <c r="C3" s="118"/>
      <c r="D3" s="118"/>
      <c r="E3" s="44"/>
    </row>
    <row r="4" spans="1:5" ht="15" customHeight="1" x14ac:dyDescent="0.25">
      <c r="A4" s="44"/>
      <c r="B4" s="118"/>
      <c r="C4" s="118"/>
      <c r="D4" s="118"/>
      <c r="E4" s="44"/>
    </row>
    <row r="5" spans="1:5" ht="15" customHeight="1" x14ac:dyDescent="0.25">
      <c r="A5" s="44"/>
      <c r="B5" s="118"/>
      <c r="C5" s="118"/>
      <c r="D5" s="118"/>
      <c r="E5" s="44"/>
    </row>
    <row r="6" spans="1:5" ht="15" customHeight="1" x14ac:dyDescent="0.25">
      <c r="A6" s="44"/>
      <c r="B6" s="44"/>
      <c r="C6" s="44"/>
      <c r="D6" s="44"/>
      <c r="E6" s="44"/>
    </row>
    <row r="7" spans="1:5" ht="15" customHeight="1" x14ac:dyDescent="0.25">
      <c r="A7" s="44"/>
      <c r="B7" s="44"/>
      <c r="C7" s="44"/>
      <c r="D7" s="44"/>
      <c r="E7" s="44"/>
    </row>
    <row r="8" spans="1:5" ht="15" customHeight="1" x14ac:dyDescent="0.25">
      <c r="A8" s="44"/>
      <c r="B8" s="45" t="s">
        <v>135</v>
      </c>
      <c r="C8" s="46"/>
      <c r="D8" s="47"/>
      <c r="E8" s="44"/>
    </row>
    <row r="9" spans="1:5" ht="15" customHeight="1" x14ac:dyDescent="0.25">
      <c r="A9" s="44"/>
      <c r="B9" s="48" t="s">
        <v>122</v>
      </c>
      <c r="C9" s="49">
        <v>133816165.48544191</v>
      </c>
      <c r="D9" s="50" t="s">
        <v>31</v>
      </c>
      <c r="E9" s="44"/>
    </row>
    <row r="10" spans="1:5" ht="15" customHeight="1" x14ac:dyDescent="0.25">
      <c r="A10" s="44"/>
      <c r="B10" s="51" t="s">
        <v>32</v>
      </c>
      <c r="C10" s="49">
        <v>4358374.3152978169</v>
      </c>
      <c r="D10" s="50" t="s">
        <v>31</v>
      </c>
      <c r="E10" s="44"/>
    </row>
    <row r="11" spans="1:5" ht="15" customHeight="1" x14ac:dyDescent="0.25">
      <c r="A11" s="44"/>
      <c r="B11" s="51" t="s">
        <v>62</v>
      </c>
      <c r="C11" s="52">
        <v>0</v>
      </c>
      <c r="D11" s="50" t="s">
        <v>31</v>
      </c>
      <c r="E11" s="44"/>
    </row>
    <row r="12" spans="1:5" ht="15" customHeight="1" x14ac:dyDescent="0.25">
      <c r="A12" s="44"/>
      <c r="B12" s="51" t="s">
        <v>24</v>
      </c>
      <c r="C12" s="53">
        <v>0</v>
      </c>
      <c r="D12" s="50" t="s">
        <v>31</v>
      </c>
      <c r="E12" s="44"/>
    </row>
    <row r="13" spans="1:5" ht="15" customHeight="1" x14ac:dyDescent="0.25">
      <c r="A13" s="44"/>
      <c r="B13" s="51" t="s">
        <v>34</v>
      </c>
      <c r="C13" s="53">
        <v>0</v>
      </c>
      <c r="D13" s="50" t="s">
        <v>31</v>
      </c>
      <c r="E13" s="44"/>
    </row>
    <row r="14" spans="1:5" ht="15" customHeight="1" x14ac:dyDescent="0.25">
      <c r="A14" s="44"/>
      <c r="B14" s="51" t="s">
        <v>35</v>
      </c>
      <c r="C14" s="54">
        <v>-1263935.2255450024</v>
      </c>
      <c r="D14" s="50" t="s">
        <v>31</v>
      </c>
      <c r="E14" s="44"/>
    </row>
    <row r="15" spans="1:5" ht="15" customHeight="1" x14ac:dyDescent="0.25">
      <c r="A15" s="44"/>
      <c r="B15" s="51" t="s">
        <v>36</v>
      </c>
      <c r="C15" s="54">
        <v>-911398.32138687419</v>
      </c>
      <c r="D15" s="50" t="s">
        <v>31</v>
      </c>
      <c r="E15" s="44"/>
    </row>
    <row r="16" spans="1:5" ht="15" customHeight="1" x14ac:dyDescent="0.25">
      <c r="A16" s="44"/>
      <c r="B16" s="51" t="s">
        <v>37</v>
      </c>
      <c r="C16" s="53">
        <v>3930377.0607350473</v>
      </c>
      <c r="D16" s="50" t="s">
        <v>31</v>
      </c>
      <c r="E16" s="44"/>
    </row>
    <row r="17" spans="1:5" ht="15" customHeight="1" x14ac:dyDescent="0.25">
      <c r="A17" s="44"/>
      <c r="B17" s="55" t="s">
        <v>38</v>
      </c>
      <c r="C17" s="56">
        <v>139929583.31454292</v>
      </c>
      <c r="D17" s="57" t="s">
        <v>31</v>
      </c>
      <c r="E17" s="44"/>
    </row>
    <row r="18" spans="1:5" ht="15" customHeight="1" x14ac:dyDescent="0.25">
      <c r="A18" s="44"/>
      <c r="B18" s="58" t="s">
        <v>123</v>
      </c>
      <c r="C18" s="54">
        <v>40000</v>
      </c>
      <c r="D18" s="59" t="s">
        <v>31</v>
      </c>
      <c r="E18" s="44"/>
    </row>
    <row r="19" spans="1:5" ht="27" customHeight="1" x14ac:dyDescent="0.25">
      <c r="A19" s="44"/>
      <c r="B19" s="60" t="s">
        <v>40</v>
      </c>
      <c r="C19" s="54">
        <v>0</v>
      </c>
      <c r="D19" s="59" t="s">
        <v>31</v>
      </c>
      <c r="E19" s="44"/>
    </row>
    <row r="20" spans="1:5" ht="15" customHeight="1" x14ac:dyDescent="0.25">
      <c r="A20" s="44"/>
      <c r="B20" s="61" t="s">
        <v>41</v>
      </c>
      <c r="C20" s="62">
        <v>0</v>
      </c>
      <c r="D20" s="63" t="s">
        <v>31</v>
      </c>
      <c r="E20" s="44"/>
    </row>
    <row r="21" spans="1:5" ht="15" customHeight="1" x14ac:dyDescent="0.25">
      <c r="A21" s="44"/>
      <c r="B21" s="48" t="s">
        <v>124</v>
      </c>
      <c r="C21" s="54">
        <v>0</v>
      </c>
      <c r="D21" s="59" t="s">
        <v>31</v>
      </c>
      <c r="E21" s="44"/>
    </row>
    <row r="22" spans="1:5" ht="15" customHeight="1" x14ac:dyDescent="0.25">
      <c r="A22" s="44"/>
      <c r="B22" s="58" t="s">
        <v>42</v>
      </c>
      <c r="C22" s="54">
        <v>0</v>
      </c>
      <c r="D22" s="59" t="s">
        <v>31</v>
      </c>
      <c r="E22" s="44"/>
    </row>
    <row r="23" spans="1:5" ht="15" customHeight="1" x14ac:dyDescent="0.25">
      <c r="A23" s="44"/>
      <c r="B23" s="45" t="s">
        <v>136</v>
      </c>
      <c r="C23" s="64">
        <v>139969583.31454292</v>
      </c>
      <c r="D23" s="47" t="s">
        <v>31</v>
      </c>
      <c r="E23" s="44"/>
    </row>
    <row r="24" spans="1:5" ht="30" customHeight="1" x14ac:dyDescent="0.25">
      <c r="A24" s="44"/>
      <c r="B24" s="119" t="s">
        <v>137</v>
      </c>
      <c r="C24" s="119"/>
      <c r="D24" s="119"/>
      <c r="E24" s="44"/>
    </row>
    <row r="25" spans="1:5" ht="15" customHeight="1" x14ac:dyDescent="0.25">
      <c r="A25" s="44"/>
      <c r="B25" s="44"/>
      <c r="C25" s="44"/>
      <c r="D25" s="44"/>
      <c r="E25" s="44"/>
    </row>
    <row r="26" spans="1:5" ht="15" customHeight="1" x14ac:dyDescent="0.25"/>
  </sheetData>
  <sheetProtection algorithmName="SHA-512" hashValue="F3FBu6ijXmLjXkflpj7RKIYsVUoLVQXiEe3HdYLXvG2UPG31G96ZDwnEmkqio4HWNlJ0hJGJThoXR2BYqyre6w==" saltValue="2XlBgwWxJIjmuFOdJYCcNQ==" spinCount="100000" sheet="1" objects="1" scenarios="1"/>
  <mergeCells count="2">
    <mergeCell ref="B3:D5"/>
    <mergeCell ref="B24:D24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694787-8B30-44CB-84E3-1C24229E5FFA}">
  <sheetPr codeName="Ark6">
    <pageSetUpPr fitToPage="1"/>
  </sheetPr>
  <dimension ref="A1:E23"/>
  <sheetViews>
    <sheetView showGridLines="0" zoomScaleNormal="100" workbookViewId="0"/>
  </sheetViews>
  <sheetFormatPr defaultRowHeight="15" x14ac:dyDescent="0.25"/>
  <cols>
    <col min="1" max="1" width="5.28515625" customWidth="1"/>
    <col min="2" max="2" width="57.140625" customWidth="1"/>
    <col min="3" max="3" width="12.5703125" customWidth="1"/>
    <col min="4" max="4" width="3.140625" customWidth="1"/>
    <col min="5" max="5" width="5.28515625" customWidth="1"/>
  </cols>
  <sheetData>
    <row r="1" spans="1:5" ht="15" customHeight="1" x14ac:dyDescent="0.25">
      <c r="A1" s="9"/>
      <c r="B1" s="65"/>
      <c r="C1" s="65"/>
      <c r="D1" s="65"/>
      <c r="E1" s="9"/>
    </row>
    <row r="2" spans="1:5" ht="15" customHeight="1" x14ac:dyDescent="0.25">
      <c r="A2" s="9"/>
      <c r="B2" s="65"/>
      <c r="C2" s="65"/>
      <c r="D2" s="65"/>
      <c r="E2" s="9"/>
    </row>
    <row r="3" spans="1:5" ht="15" customHeight="1" x14ac:dyDescent="0.25">
      <c r="A3" s="9"/>
      <c r="B3" s="114" t="s">
        <v>45</v>
      </c>
      <c r="C3" s="114"/>
      <c r="D3" s="114"/>
      <c r="E3" s="9"/>
    </row>
    <row r="4" spans="1:5" ht="15" customHeight="1" x14ac:dyDescent="0.25">
      <c r="A4" s="9"/>
      <c r="B4" s="114"/>
      <c r="C4" s="114"/>
      <c r="D4" s="114"/>
      <c r="E4" s="9"/>
    </row>
    <row r="5" spans="1:5" ht="15" customHeight="1" x14ac:dyDescent="0.25">
      <c r="A5" s="9"/>
      <c r="B5" s="114"/>
      <c r="C5" s="114"/>
      <c r="D5" s="114"/>
      <c r="E5" s="9"/>
    </row>
    <row r="6" spans="1:5" ht="15" customHeight="1" x14ac:dyDescent="0.25">
      <c r="A6" s="9"/>
      <c r="B6" s="35"/>
      <c r="C6" s="35"/>
      <c r="D6" s="35"/>
      <c r="E6" s="9"/>
    </row>
    <row r="7" spans="1:5" ht="15" customHeight="1" x14ac:dyDescent="0.25">
      <c r="A7" s="9"/>
      <c r="B7" s="66"/>
      <c r="C7" s="9"/>
      <c r="D7" s="9"/>
      <c r="E7" s="9"/>
    </row>
    <row r="8" spans="1:5" ht="14.25" customHeight="1" x14ac:dyDescent="0.25">
      <c r="A8" s="9"/>
      <c r="B8" s="120" t="s">
        <v>88</v>
      </c>
      <c r="C8" s="121"/>
      <c r="D8" s="122"/>
      <c r="E8" s="9"/>
    </row>
    <row r="9" spans="1:5" ht="15" customHeight="1" x14ac:dyDescent="0.25">
      <c r="A9" s="9"/>
      <c r="B9" s="42" t="s">
        <v>89</v>
      </c>
      <c r="C9" s="2">
        <v>46886886.643747747</v>
      </c>
      <c r="D9" s="39" t="s">
        <v>31</v>
      </c>
      <c r="E9" s="9"/>
    </row>
    <row r="10" spans="1:5" ht="15" customHeight="1" x14ac:dyDescent="0.25">
      <c r="A10" s="9"/>
      <c r="B10" s="67" t="s">
        <v>90</v>
      </c>
      <c r="C10" s="3">
        <f>-'8. Nøgletal'!C19*C9</f>
        <v>-937737.73287495493</v>
      </c>
      <c r="D10" s="39" t="s">
        <v>31</v>
      </c>
      <c r="E10" s="9"/>
    </row>
    <row r="11" spans="1:5" ht="15" customHeight="1" x14ac:dyDescent="0.25">
      <c r="A11" s="9"/>
      <c r="B11" s="67" t="s">
        <v>91</v>
      </c>
      <c r="C11" s="2">
        <f>('5.2. Varige tillæg'!C18)*(1+'8. Nøgletal'!C9)*(1-'8. Nøgletal'!C19)+'5.6 Anlægsprojekter'!C12-'6. Bortfald'!C12+'7. Tilknyttet virksomhed'!C12</f>
        <v>0</v>
      </c>
      <c r="D11" s="39" t="s">
        <v>31</v>
      </c>
      <c r="E11" s="9"/>
    </row>
    <row r="12" spans="1:5" ht="15" customHeight="1" x14ac:dyDescent="0.25">
      <c r="A12" s="9"/>
      <c r="B12" s="42" t="s">
        <v>92</v>
      </c>
      <c r="C12" s="2">
        <f>SUM(C9:C11)</f>
        <v>45949148.910872795</v>
      </c>
      <c r="D12" s="39" t="s">
        <v>31</v>
      </c>
      <c r="E12" s="9"/>
    </row>
    <row r="13" spans="1:5" ht="15" customHeight="1" x14ac:dyDescent="0.25">
      <c r="A13" s="9"/>
      <c r="B13" s="68" t="s">
        <v>93</v>
      </c>
      <c r="C13" s="69">
        <f>-C12*'8. Nøgletal'!C19</f>
        <v>-918982.97821745591</v>
      </c>
      <c r="D13" s="70" t="s">
        <v>31</v>
      </c>
      <c r="E13" s="71"/>
    </row>
    <row r="14" spans="1:5" ht="15" customHeight="1" x14ac:dyDescent="0.25">
      <c r="A14" s="9"/>
      <c r="B14" s="120" t="s">
        <v>94</v>
      </c>
      <c r="C14" s="121"/>
      <c r="D14" s="122"/>
      <c r="E14" s="9"/>
    </row>
    <row r="15" spans="1:5" ht="15" customHeight="1" x14ac:dyDescent="0.25">
      <c r="A15" s="9"/>
      <c r="B15" s="37" t="s">
        <v>46</v>
      </c>
      <c r="C15" s="3">
        <v>102590781.63827305</v>
      </c>
      <c r="D15" s="39" t="s">
        <v>31</v>
      </c>
      <c r="E15" s="9"/>
    </row>
    <row r="16" spans="1:5" ht="15" customHeight="1" x14ac:dyDescent="0.25">
      <c r="A16" s="9"/>
      <c r="B16" s="67" t="s">
        <v>90</v>
      </c>
      <c r="C16" s="3">
        <f>'8. Nøgletal'!C14*SUM('4. Generelle eff. krav'!C15:C15)</f>
        <v>0</v>
      </c>
      <c r="D16" s="39" t="s">
        <v>31</v>
      </c>
      <c r="E16" s="9"/>
    </row>
    <row r="17" spans="1:5" ht="15" customHeight="1" x14ac:dyDescent="0.25">
      <c r="A17" s="9"/>
      <c r="B17" s="67" t="s">
        <v>95</v>
      </c>
      <c r="C17" s="2">
        <f>('5.2. Varige tillæg'!E18)*(1+'8. Nøgletal'!C9)*(1-'8. Nøgletal'!C14)+'5.6 Anlægsprojekter'!E12-'6. Bortfald'!E12+'7. Tilknyttet virksomhed'!E12</f>
        <v>0</v>
      </c>
      <c r="D17" s="39" t="s">
        <v>31</v>
      </c>
      <c r="E17" s="9"/>
    </row>
    <row r="18" spans="1:5" ht="15" customHeight="1" x14ac:dyDescent="0.25">
      <c r="A18" s="9"/>
      <c r="B18" s="42" t="s">
        <v>96</v>
      </c>
      <c r="C18" s="2">
        <f>SUM(C15:C17)</f>
        <v>102590781.63827305</v>
      </c>
      <c r="D18" s="39" t="s">
        <v>31</v>
      </c>
      <c r="E18" s="9"/>
    </row>
    <row r="19" spans="1:5" ht="15" customHeight="1" x14ac:dyDescent="0.25">
      <c r="A19" s="9"/>
      <c r="B19" s="68" t="s">
        <v>97</v>
      </c>
      <c r="C19" s="69">
        <f>-C18*'8. Nøgletal'!C15</f>
        <v>0</v>
      </c>
      <c r="D19" s="70" t="s">
        <v>31</v>
      </c>
      <c r="E19" s="9"/>
    </row>
    <row r="20" spans="1:5" ht="15" customHeight="1" x14ac:dyDescent="0.25">
      <c r="A20" s="9"/>
      <c r="B20" s="18" t="s">
        <v>98</v>
      </c>
      <c r="C20" s="34">
        <f>C13+C19</f>
        <v>-918982.97821745591</v>
      </c>
      <c r="D20" s="20" t="s">
        <v>31</v>
      </c>
      <c r="E20" s="9"/>
    </row>
    <row r="21" spans="1:5" ht="39.950000000000003" customHeight="1" x14ac:dyDescent="0.25">
      <c r="A21" s="9"/>
      <c r="B21" s="123" t="s">
        <v>125</v>
      </c>
      <c r="C21" s="124"/>
      <c r="D21" s="125"/>
      <c r="E21" s="71"/>
    </row>
    <row r="22" spans="1:5" ht="15" customHeight="1" x14ac:dyDescent="0.25">
      <c r="A22" s="9"/>
      <c r="B22" s="9"/>
      <c r="C22" s="9"/>
      <c r="D22" s="9"/>
      <c r="E22" s="9"/>
    </row>
    <row r="23" spans="1:5" ht="15" customHeight="1" x14ac:dyDescent="0.25">
      <c r="A23" s="9"/>
      <c r="B23" s="9"/>
      <c r="C23" s="9"/>
      <c r="D23" s="9"/>
      <c r="E23" s="9"/>
    </row>
  </sheetData>
  <sheetProtection algorithmName="SHA-512" hashValue="DYzWfCxuuFl0nLcz3+qSdo4DHt/3fULRWgAcIbolLynvlffi6SHUFdPIc3Uz/lmwnDez+epzEO+hvZf5n/eYwg==" saltValue="f1sPVYc8DrQeK5IbRLMDrA==" spinCount="100000" sheet="1" objects="1" scenarios="1"/>
  <mergeCells count="4">
    <mergeCell ref="B3:D5"/>
    <mergeCell ref="B8:D8"/>
    <mergeCell ref="B14:D14"/>
    <mergeCell ref="B21:D21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FC5BA0-9F97-4A77-A4ED-A9468C4CFE6A}">
  <sheetPr codeName="Ark7">
    <pageSetUpPr fitToPage="1"/>
  </sheetPr>
  <dimension ref="A1:E26"/>
  <sheetViews>
    <sheetView showGridLines="0" zoomScaleNormal="100" workbookViewId="0"/>
  </sheetViews>
  <sheetFormatPr defaultRowHeight="15" x14ac:dyDescent="0.25"/>
  <cols>
    <col min="1" max="1" width="5.28515625" customWidth="1"/>
    <col min="2" max="2" width="57.140625" customWidth="1"/>
    <col min="3" max="3" width="12.5703125" customWidth="1"/>
    <col min="4" max="4" width="3.140625" customWidth="1"/>
    <col min="5" max="5" width="5.28515625" customWidth="1"/>
  </cols>
  <sheetData>
    <row r="1" spans="1:5" ht="15" customHeight="1" x14ac:dyDescent="0.25">
      <c r="A1" s="9"/>
      <c r="B1" s="9"/>
      <c r="C1" s="9"/>
      <c r="D1" s="9"/>
      <c r="E1" s="9"/>
    </row>
    <row r="2" spans="1:5" ht="15" customHeight="1" x14ac:dyDescent="0.25">
      <c r="A2" s="9"/>
      <c r="B2" s="9"/>
      <c r="C2" s="9"/>
      <c r="D2" s="9"/>
      <c r="E2" s="9"/>
    </row>
    <row r="3" spans="1:5" ht="15" customHeight="1" x14ac:dyDescent="0.25">
      <c r="A3" s="9"/>
      <c r="B3" s="110" t="s">
        <v>47</v>
      </c>
      <c r="C3" s="110"/>
      <c r="D3" s="110"/>
      <c r="E3" s="9"/>
    </row>
    <row r="4" spans="1:5" ht="15" customHeight="1" x14ac:dyDescent="0.25">
      <c r="A4" s="9"/>
      <c r="B4" s="110"/>
      <c r="C4" s="110"/>
      <c r="D4" s="110"/>
      <c r="E4" s="9"/>
    </row>
    <row r="5" spans="1:5" ht="15" customHeight="1" x14ac:dyDescent="0.25">
      <c r="A5" s="9"/>
      <c r="B5" s="110"/>
      <c r="C5" s="110"/>
      <c r="D5" s="110"/>
      <c r="E5" s="9"/>
    </row>
    <row r="6" spans="1:5" ht="15" customHeight="1" x14ac:dyDescent="0.25">
      <c r="A6" s="9"/>
      <c r="B6" s="9"/>
      <c r="C6" s="9"/>
      <c r="D6" s="9"/>
      <c r="E6" s="9"/>
    </row>
    <row r="7" spans="1:5" ht="15" customHeight="1" x14ac:dyDescent="0.25">
      <c r="A7" s="9"/>
      <c r="B7" s="9"/>
      <c r="C7" s="9"/>
      <c r="D7" s="9"/>
      <c r="E7" s="9"/>
    </row>
    <row r="8" spans="1:5" ht="27.75" customHeight="1" x14ac:dyDescent="0.25">
      <c r="A8" s="9"/>
      <c r="B8" s="126" t="s">
        <v>99</v>
      </c>
      <c r="C8" s="127"/>
      <c r="D8" s="128"/>
      <c r="E8" s="9"/>
    </row>
    <row r="9" spans="1:5" ht="15" customHeight="1" x14ac:dyDescent="0.25">
      <c r="A9" s="9"/>
      <c r="B9" s="73" t="s">
        <v>138</v>
      </c>
      <c r="C9" s="26">
        <f>'5.1.a. § 10-tillæg'!E9</f>
        <v>0</v>
      </c>
      <c r="D9" s="39" t="s">
        <v>31</v>
      </c>
      <c r="E9" s="9"/>
    </row>
    <row r="10" spans="1:5" ht="15" customHeight="1" x14ac:dyDescent="0.25">
      <c r="A10" s="9"/>
      <c r="B10" s="73" t="s">
        <v>139</v>
      </c>
      <c r="C10" s="26">
        <f>'5.1.a. § 10-tillæg'!E10</f>
        <v>18832.163954350006</v>
      </c>
      <c r="D10" s="39" t="s">
        <v>31</v>
      </c>
      <c r="E10" s="9"/>
    </row>
    <row r="11" spans="1:5" ht="15" customHeight="1" x14ac:dyDescent="0.25">
      <c r="A11" s="9"/>
      <c r="B11" s="73" t="s">
        <v>140</v>
      </c>
      <c r="C11" s="26">
        <f>'5.1.a. § 10-tillæg'!E11</f>
        <v>0</v>
      </c>
      <c r="D11" s="39" t="s">
        <v>31</v>
      </c>
      <c r="E11" s="9"/>
    </row>
    <row r="12" spans="1:5" ht="15" customHeight="1" x14ac:dyDescent="0.25">
      <c r="A12" s="9"/>
      <c r="B12" s="73" t="s">
        <v>141</v>
      </c>
      <c r="C12" s="26">
        <f>'5.1.a. § 10-tillæg'!E12</f>
        <v>91622</v>
      </c>
      <c r="D12" s="39" t="s">
        <v>31</v>
      </c>
      <c r="E12" s="9"/>
    </row>
    <row r="13" spans="1:5" ht="15" customHeight="1" x14ac:dyDescent="0.25">
      <c r="A13" s="9"/>
      <c r="B13" s="74" t="s">
        <v>150</v>
      </c>
      <c r="C13" s="75">
        <v>77306</v>
      </c>
      <c r="D13" s="39" t="s">
        <v>31</v>
      </c>
      <c r="E13" s="9"/>
    </row>
    <row r="14" spans="1:5" ht="15" customHeight="1" x14ac:dyDescent="0.25">
      <c r="A14" s="9"/>
      <c r="B14" s="74"/>
      <c r="C14" s="75"/>
      <c r="D14" s="39" t="s">
        <v>31</v>
      </c>
      <c r="E14" s="9"/>
    </row>
    <row r="15" spans="1:5" ht="15" customHeight="1" x14ac:dyDescent="0.25">
      <c r="A15" s="9"/>
      <c r="B15" s="74"/>
      <c r="C15" s="75"/>
      <c r="D15" s="39" t="s">
        <v>31</v>
      </c>
      <c r="E15" s="9"/>
    </row>
    <row r="16" spans="1:5" ht="15" customHeight="1" x14ac:dyDescent="0.25">
      <c r="A16" s="9"/>
      <c r="B16" s="74"/>
      <c r="C16" s="75"/>
      <c r="D16" s="39" t="s">
        <v>31</v>
      </c>
      <c r="E16" s="9"/>
    </row>
    <row r="17" spans="1:5" ht="15" customHeight="1" x14ac:dyDescent="0.25">
      <c r="A17" s="9"/>
      <c r="B17" s="74"/>
      <c r="C17" s="75"/>
      <c r="D17" s="39" t="s">
        <v>31</v>
      </c>
      <c r="E17" s="9"/>
    </row>
    <row r="18" spans="1:5" ht="15" customHeight="1" x14ac:dyDescent="0.25">
      <c r="A18" s="9"/>
      <c r="B18" s="74"/>
      <c r="C18" s="75"/>
      <c r="D18" s="39" t="s">
        <v>31</v>
      </c>
      <c r="E18" s="9"/>
    </row>
    <row r="19" spans="1:5" ht="15" customHeight="1" x14ac:dyDescent="0.25">
      <c r="A19" s="9"/>
      <c r="B19" s="18" t="s">
        <v>48</v>
      </c>
      <c r="C19" s="76">
        <f>SUM(C9:C18)</f>
        <v>187760.16395434999</v>
      </c>
      <c r="D19" s="77" t="s">
        <v>31</v>
      </c>
      <c r="E19" s="9"/>
    </row>
    <row r="20" spans="1:5" ht="15" customHeight="1" x14ac:dyDescent="0.25">
      <c r="A20" s="9"/>
      <c r="B20" s="78"/>
      <c r="C20" s="79"/>
      <c r="D20" s="79"/>
      <c r="E20" s="9"/>
    </row>
    <row r="21" spans="1:5" ht="15" customHeight="1" x14ac:dyDescent="0.25">
      <c r="A21" s="9"/>
      <c r="B21" s="120" t="s">
        <v>39</v>
      </c>
      <c r="C21" s="121"/>
      <c r="D21" s="122"/>
      <c r="E21" s="9"/>
    </row>
    <row r="22" spans="1:5" ht="15" customHeight="1" x14ac:dyDescent="0.25">
      <c r="A22" s="9"/>
      <c r="B22" s="80" t="s">
        <v>49</v>
      </c>
      <c r="C22" s="26">
        <v>40000</v>
      </c>
      <c r="D22" s="39" t="s">
        <v>31</v>
      </c>
      <c r="E22" s="9"/>
    </row>
    <row r="23" spans="1:5" ht="15" customHeight="1" x14ac:dyDescent="0.25">
      <c r="A23" s="9"/>
      <c r="B23" s="80" t="s">
        <v>50</v>
      </c>
      <c r="C23" s="26">
        <v>0</v>
      </c>
      <c r="D23" s="39" t="s">
        <v>31</v>
      </c>
      <c r="E23" s="9"/>
    </row>
    <row r="24" spans="1:5" ht="15" customHeight="1" x14ac:dyDescent="0.25">
      <c r="A24" s="9"/>
      <c r="B24" s="18" t="s">
        <v>48</v>
      </c>
      <c r="C24" s="76">
        <f>SUM(C22:C23)</f>
        <v>40000</v>
      </c>
      <c r="D24" s="77" t="s">
        <v>31</v>
      </c>
      <c r="E24" s="9"/>
    </row>
    <row r="25" spans="1:5" ht="15" customHeight="1" x14ac:dyDescent="0.25">
      <c r="A25" s="9"/>
      <c r="B25" s="9"/>
      <c r="C25" s="9"/>
      <c r="D25" s="9"/>
      <c r="E25" s="9"/>
    </row>
    <row r="26" spans="1:5" ht="15" customHeight="1" x14ac:dyDescent="0.25">
      <c r="A26" s="9"/>
      <c r="B26" s="9"/>
      <c r="C26" s="9"/>
      <c r="D26" s="9"/>
      <c r="E26" s="9"/>
    </row>
  </sheetData>
  <sheetProtection algorithmName="SHA-512" hashValue="KdfMLJnBY9UUzdx09y1YpuNspUwXjxJqGXnmEe4Q+J0ktj3NEwaM7KeU8fnNWv0j0Pul4Ftv2D22NlY+WtopiQ==" saltValue="ZjdauJaVYDJEZ3MVMvYQlQ==" spinCount="100000" sheet="1" objects="1" scenarios="1"/>
  <mergeCells count="3">
    <mergeCell ref="B3:D5"/>
    <mergeCell ref="B8:D8"/>
    <mergeCell ref="B21:D21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7B9DFE-0FDE-40EF-A25A-4DD7600E0C96}">
  <sheetPr codeName="Ark8">
    <pageSetUpPr fitToPage="1"/>
  </sheetPr>
  <dimension ref="A1:G23"/>
  <sheetViews>
    <sheetView showGridLines="0" zoomScaleNormal="100" workbookViewId="0"/>
  </sheetViews>
  <sheetFormatPr defaultRowHeight="15" x14ac:dyDescent="0.25"/>
  <cols>
    <col min="1" max="1" width="5.28515625" customWidth="1"/>
    <col min="2" max="2" width="30.7109375" customWidth="1"/>
    <col min="3" max="5" width="12.5703125" customWidth="1"/>
    <col min="6" max="6" width="3.140625" customWidth="1"/>
    <col min="7" max="7" width="5.28515625" customWidth="1"/>
  </cols>
  <sheetData>
    <row r="1" spans="1:7" ht="15" customHeight="1" x14ac:dyDescent="0.25">
      <c r="A1" s="9"/>
      <c r="B1" s="9"/>
      <c r="C1" s="9"/>
      <c r="D1" s="9"/>
      <c r="E1" s="9"/>
      <c r="F1" s="9"/>
      <c r="G1" s="9"/>
    </row>
    <row r="2" spans="1:7" ht="15" customHeight="1" x14ac:dyDescent="0.25">
      <c r="A2" s="9"/>
      <c r="B2" s="9"/>
      <c r="C2" s="9"/>
      <c r="D2" s="9"/>
      <c r="E2" s="9"/>
      <c r="F2" s="9"/>
      <c r="G2" s="9"/>
    </row>
    <row r="3" spans="1:7" ht="19.5" customHeight="1" x14ac:dyDescent="0.25">
      <c r="A3" s="9"/>
      <c r="B3" s="114" t="s">
        <v>100</v>
      </c>
      <c r="C3" s="114"/>
      <c r="D3" s="114"/>
      <c r="E3" s="114"/>
      <c r="F3" s="114"/>
      <c r="G3" s="9"/>
    </row>
    <row r="4" spans="1:7" ht="19.5" customHeight="1" x14ac:dyDescent="0.25">
      <c r="A4" s="9"/>
      <c r="B4" s="114"/>
      <c r="C4" s="114"/>
      <c r="D4" s="114"/>
      <c r="E4" s="114"/>
      <c r="F4" s="114"/>
      <c r="G4" s="9"/>
    </row>
    <row r="5" spans="1:7" ht="19.5" customHeight="1" x14ac:dyDescent="0.25">
      <c r="A5" s="9"/>
      <c r="B5" s="114"/>
      <c r="C5" s="114"/>
      <c r="D5" s="114"/>
      <c r="E5" s="114"/>
      <c r="F5" s="114"/>
      <c r="G5" s="9"/>
    </row>
    <row r="6" spans="1:7" ht="15" customHeight="1" x14ac:dyDescent="0.25">
      <c r="A6" s="9"/>
      <c r="B6" s="9"/>
      <c r="C6" s="9"/>
      <c r="D6" s="9"/>
      <c r="E6" s="9"/>
      <c r="F6" s="9"/>
      <c r="G6" s="9"/>
    </row>
    <row r="7" spans="1:7" ht="15" customHeight="1" x14ac:dyDescent="0.25">
      <c r="A7" s="9"/>
      <c r="B7" s="9"/>
      <c r="C7" s="9"/>
      <c r="D7" s="9"/>
      <c r="E7" s="9"/>
      <c r="F7" s="9"/>
      <c r="G7" s="9"/>
    </row>
    <row r="8" spans="1:7" ht="51.75" customHeight="1" x14ac:dyDescent="0.25">
      <c r="A8" s="9"/>
      <c r="B8" s="81" t="s">
        <v>126</v>
      </c>
      <c r="C8" s="82" t="s">
        <v>101</v>
      </c>
      <c r="D8" s="83" t="s">
        <v>102</v>
      </c>
      <c r="E8" s="83" t="s">
        <v>103</v>
      </c>
      <c r="F8" s="20"/>
      <c r="G8" s="9"/>
    </row>
    <row r="9" spans="1:7" ht="15" customHeight="1" x14ac:dyDescent="0.25">
      <c r="A9" s="9"/>
      <c r="B9" s="73" t="s">
        <v>138</v>
      </c>
      <c r="C9" s="26">
        <v>1936066.0279707899</v>
      </c>
      <c r="D9" s="26">
        <v>1471002</v>
      </c>
      <c r="E9" s="26">
        <f>MAX(D9-C9,0)</f>
        <v>0</v>
      </c>
      <c r="F9" s="39" t="s">
        <v>31</v>
      </c>
      <c r="G9" s="9"/>
    </row>
    <row r="10" spans="1:7" ht="15" customHeight="1" x14ac:dyDescent="0.25">
      <c r="A10" s="9"/>
      <c r="B10" s="73" t="s">
        <v>139</v>
      </c>
      <c r="C10" s="26">
        <v>107883.83604564999</v>
      </c>
      <c r="D10" s="26">
        <v>126716</v>
      </c>
      <c r="E10" s="26">
        <f t="shared" ref="E10:E19" si="0">MAX(D10-C10,0)</f>
        <v>18832.163954350006</v>
      </c>
      <c r="F10" s="39" t="s">
        <v>31</v>
      </c>
      <c r="G10" s="9"/>
    </row>
    <row r="11" spans="1:7" ht="15" customHeight="1" x14ac:dyDescent="0.25">
      <c r="A11" s="9"/>
      <c r="B11" s="73" t="s">
        <v>140</v>
      </c>
      <c r="C11" s="26">
        <v>358101.34054826002</v>
      </c>
      <c r="D11" s="26">
        <v>298390</v>
      </c>
      <c r="E11" s="26">
        <f t="shared" si="0"/>
        <v>0</v>
      </c>
      <c r="F11" s="39" t="s">
        <v>31</v>
      </c>
      <c r="G11" s="9"/>
    </row>
    <row r="12" spans="1:7" ht="15" customHeight="1" x14ac:dyDescent="0.25">
      <c r="A12" s="9"/>
      <c r="B12" s="73" t="s">
        <v>141</v>
      </c>
      <c r="C12" s="26">
        <v>0</v>
      </c>
      <c r="D12" s="26">
        <v>91622</v>
      </c>
      <c r="E12" s="26">
        <f t="shared" si="0"/>
        <v>91622</v>
      </c>
      <c r="F12" s="39" t="s">
        <v>31</v>
      </c>
      <c r="G12" s="9"/>
    </row>
    <row r="13" spans="1:7" ht="15" hidden="1" customHeight="1" x14ac:dyDescent="0.25">
      <c r="A13" s="9"/>
      <c r="B13" s="74"/>
      <c r="C13" s="26"/>
      <c r="D13" s="26"/>
      <c r="E13" s="26">
        <f t="shared" si="0"/>
        <v>0</v>
      </c>
      <c r="F13" s="39" t="s">
        <v>31</v>
      </c>
      <c r="G13" s="9"/>
    </row>
    <row r="14" spans="1:7" ht="15" hidden="1" customHeight="1" x14ac:dyDescent="0.25">
      <c r="A14" s="9"/>
      <c r="B14" s="74"/>
      <c r="C14" s="26"/>
      <c r="D14" s="26"/>
      <c r="E14" s="26">
        <f t="shared" si="0"/>
        <v>0</v>
      </c>
      <c r="F14" s="39" t="s">
        <v>31</v>
      </c>
      <c r="G14" s="9"/>
    </row>
    <row r="15" spans="1:7" ht="15" hidden="1" customHeight="1" x14ac:dyDescent="0.25">
      <c r="A15" s="9"/>
      <c r="B15" s="74"/>
      <c r="C15" s="26"/>
      <c r="D15" s="26"/>
      <c r="E15" s="26">
        <f t="shared" si="0"/>
        <v>0</v>
      </c>
      <c r="F15" s="39" t="s">
        <v>31</v>
      </c>
      <c r="G15" s="9"/>
    </row>
    <row r="16" spans="1:7" ht="15" hidden="1" customHeight="1" x14ac:dyDescent="0.25">
      <c r="A16" s="9"/>
      <c r="B16" s="74"/>
      <c r="C16" s="26"/>
      <c r="D16" s="26"/>
      <c r="E16" s="26">
        <f t="shared" si="0"/>
        <v>0</v>
      </c>
      <c r="F16" s="39" t="s">
        <v>31</v>
      </c>
      <c r="G16" s="9"/>
    </row>
    <row r="17" spans="1:7" ht="15" hidden="1" customHeight="1" x14ac:dyDescent="0.25">
      <c r="A17" s="9"/>
      <c r="B17" s="74"/>
      <c r="C17" s="26"/>
      <c r="D17" s="26"/>
      <c r="E17" s="26">
        <f t="shared" si="0"/>
        <v>0</v>
      </c>
      <c r="F17" s="39" t="s">
        <v>31</v>
      </c>
      <c r="G17" s="9"/>
    </row>
    <row r="18" spans="1:7" ht="15" hidden="1" customHeight="1" x14ac:dyDescent="0.25">
      <c r="A18" s="9"/>
      <c r="B18" s="74"/>
      <c r="C18" s="26"/>
      <c r="D18" s="26"/>
      <c r="E18" s="26">
        <f t="shared" si="0"/>
        <v>0</v>
      </c>
      <c r="F18" s="39" t="s">
        <v>31</v>
      </c>
      <c r="G18" s="9"/>
    </row>
    <row r="19" spans="1:7" ht="15" hidden="1" customHeight="1" x14ac:dyDescent="0.25">
      <c r="A19" s="9"/>
      <c r="B19" s="74"/>
      <c r="C19" s="26"/>
      <c r="D19" s="26"/>
      <c r="E19" s="26">
        <f t="shared" si="0"/>
        <v>0</v>
      </c>
      <c r="F19" s="39" t="s">
        <v>31</v>
      </c>
      <c r="G19" s="9"/>
    </row>
    <row r="20" spans="1:7" ht="15" customHeight="1" x14ac:dyDescent="0.25">
      <c r="A20" s="9"/>
      <c r="B20" s="18"/>
      <c r="C20" s="76"/>
      <c r="D20" s="76"/>
      <c r="E20" s="76"/>
      <c r="F20" s="77"/>
      <c r="G20" s="9"/>
    </row>
    <row r="21" spans="1:7" ht="39.75" customHeight="1" x14ac:dyDescent="0.25">
      <c r="A21" s="9"/>
      <c r="B21" s="115" t="s">
        <v>104</v>
      </c>
      <c r="C21" s="116"/>
      <c r="D21" s="116"/>
      <c r="E21" s="116"/>
      <c r="F21" s="117"/>
      <c r="G21" s="9"/>
    </row>
    <row r="22" spans="1:7" ht="15" customHeight="1" x14ac:dyDescent="0.25">
      <c r="A22" s="9"/>
      <c r="B22" s="84"/>
      <c r="C22" s="79"/>
      <c r="D22" s="79"/>
      <c r="E22" s="79"/>
      <c r="F22" s="79"/>
      <c r="G22" s="9"/>
    </row>
    <row r="23" spans="1:7" ht="15" customHeight="1" x14ac:dyDescent="0.25">
      <c r="A23" s="9"/>
      <c r="B23" s="84"/>
      <c r="C23" s="79"/>
      <c r="D23" s="79"/>
      <c r="E23" s="79"/>
      <c r="F23" s="79"/>
      <c r="G23" s="9"/>
    </row>
  </sheetData>
  <sheetProtection algorithmName="SHA-512" hashValue="fcYrEIIBUQPIMtJc68CUmuIzeFlIdiijJWCtgmgTOMdtK6306IDT3vUfwRsDnt5D2BwE4g5Cc8SQtdLF9OaGpg==" saltValue="Ig9ERY6Et//hQE6KfpvyLg==" spinCount="100000" sheet="1" objects="1" scenarios="1"/>
  <mergeCells count="2">
    <mergeCell ref="B3:F5"/>
    <mergeCell ref="B21:F21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2197B8-E834-460B-A9D2-3665A04DC4E2}">
  <sheetPr codeName="Ark9">
    <pageSetUpPr fitToPage="1"/>
  </sheetPr>
  <dimension ref="A1:G24"/>
  <sheetViews>
    <sheetView showGridLines="0" zoomScaleNormal="100" workbookViewId="0"/>
  </sheetViews>
  <sheetFormatPr defaultRowHeight="15" x14ac:dyDescent="0.25"/>
  <cols>
    <col min="1" max="1" width="5.28515625" customWidth="1"/>
    <col min="2" max="2" width="38.140625" customWidth="1"/>
    <col min="3" max="3" width="13.7109375" customWidth="1"/>
    <col min="4" max="4" width="3.140625" customWidth="1"/>
    <col min="5" max="5" width="13.7109375" customWidth="1"/>
    <col min="6" max="6" width="3.140625" customWidth="1"/>
    <col min="7" max="7" width="5.28515625" customWidth="1"/>
  </cols>
  <sheetData>
    <row r="1" spans="1:7" ht="15" customHeight="1" x14ac:dyDescent="0.25">
      <c r="A1" s="9"/>
      <c r="B1" s="9"/>
      <c r="C1" s="9"/>
      <c r="D1" s="9"/>
      <c r="E1" s="9"/>
      <c r="F1" s="9"/>
      <c r="G1" s="9"/>
    </row>
    <row r="2" spans="1:7" ht="15" customHeight="1" x14ac:dyDescent="0.25">
      <c r="A2" s="9"/>
      <c r="B2" s="9"/>
      <c r="C2" s="9"/>
      <c r="D2" s="9"/>
      <c r="E2" s="9"/>
      <c r="F2" s="9"/>
      <c r="G2" s="9"/>
    </row>
    <row r="3" spans="1:7" ht="15" customHeight="1" x14ac:dyDescent="0.25">
      <c r="A3" s="9"/>
      <c r="B3" s="110" t="s">
        <v>51</v>
      </c>
      <c r="C3" s="110"/>
      <c r="D3" s="110"/>
      <c r="E3" s="110"/>
      <c r="F3" s="110"/>
      <c r="G3" s="9"/>
    </row>
    <row r="4" spans="1:7" ht="15" customHeight="1" x14ac:dyDescent="0.25">
      <c r="A4" s="9"/>
      <c r="B4" s="110"/>
      <c r="C4" s="110"/>
      <c r="D4" s="110"/>
      <c r="E4" s="110"/>
      <c r="F4" s="110"/>
      <c r="G4" s="9"/>
    </row>
    <row r="5" spans="1:7" ht="15" customHeight="1" x14ac:dyDescent="0.25">
      <c r="A5" s="9"/>
      <c r="B5" s="110"/>
      <c r="C5" s="110"/>
      <c r="D5" s="110"/>
      <c r="E5" s="110"/>
      <c r="F5" s="110"/>
      <c r="G5" s="9"/>
    </row>
    <row r="6" spans="1:7" ht="15" customHeight="1" x14ac:dyDescent="0.25">
      <c r="A6" s="9"/>
      <c r="B6" s="9"/>
      <c r="C6" s="9"/>
      <c r="D6" s="9"/>
      <c r="E6" s="9"/>
      <c r="F6" s="9"/>
      <c r="G6" s="9"/>
    </row>
    <row r="7" spans="1:7" ht="15" customHeight="1" x14ac:dyDescent="0.25">
      <c r="A7" s="9"/>
      <c r="B7" s="9"/>
      <c r="C7" s="9"/>
      <c r="D7" s="9"/>
      <c r="E7" s="9"/>
      <c r="F7" s="9"/>
      <c r="G7" s="9"/>
    </row>
    <row r="8" spans="1:7" ht="15" customHeight="1" x14ac:dyDescent="0.25">
      <c r="A8" s="9"/>
      <c r="B8" s="18" t="s">
        <v>32</v>
      </c>
      <c r="C8" s="19"/>
      <c r="D8" s="19"/>
      <c r="E8" s="19"/>
      <c r="F8" s="20"/>
      <c r="G8" s="9"/>
    </row>
    <row r="9" spans="1:7" ht="15" customHeight="1" x14ac:dyDescent="0.25">
      <c r="A9" s="9"/>
      <c r="B9" s="85" t="s">
        <v>52</v>
      </c>
      <c r="C9" s="28" t="s">
        <v>53</v>
      </c>
      <c r="D9" s="86"/>
      <c r="E9" s="28" t="s">
        <v>54</v>
      </c>
      <c r="F9" s="87"/>
      <c r="G9" s="9"/>
    </row>
    <row r="10" spans="1:7" ht="15" customHeight="1" x14ac:dyDescent="0.25">
      <c r="A10" s="9"/>
      <c r="B10" s="88"/>
      <c r="C10" s="26"/>
      <c r="D10" s="39" t="s">
        <v>31</v>
      </c>
      <c r="E10" s="26"/>
      <c r="F10" s="39" t="s">
        <v>31</v>
      </c>
      <c r="G10" s="9"/>
    </row>
    <row r="11" spans="1:7" ht="15" customHeight="1" x14ac:dyDescent="0.25">
      <c r="A11" s="9"/>
      <c r="B11" s="88"/>
      <c r="C11" s="26"/>
      <c r="D11" s="39" t="s">
        <v>31</v>
      </c>
      <c r="E11" s="26"/>
      <c r="F11" s="39" t="s">
        <v>31</v>
      </c>
      <c r="G11" s="9"/>
    </row>
    <row r="12" spans="1:7" ht="15" customHeight="1" x14ac:dyDescent="0.25">
      <c r="A12" s="9"/>
      <c r="B12" s="88"/>
      <c r="C12" s="26"/>
      <c r="D12" s="39" t="s">
        <v>31</v>
      </c>
      <c r="E12" s="26"/>
      <c r="F12" s="39" t="s">
        <v>31</v>
      </c>
      <c r="G12" s="9"/>
    </row>
    <row r="13" spans="1:7" ht="15" customHeight="1" x14ac:dyDescent="0.25">
      <c r="A13" s="9"/>
      <c r="B13" s="88"/>
      <c r="C13" s="26"/>
      <c r="D13" s="39" t="s">
        <v>31</v>
      </c>
      <c r="E13" s="26"/>
      <c r="F13" s="39" t="s">
        <v>31</v>
      </c>
      <c r="G13" s="9"/>
    </row>
    <row r="14" spans="1:7" ht="15" customHeight="1" x14ac:dyDescent="0.25">
      <c r="A14" s="9"/>
      <c r="B14" s="88"/>
      <c r="C14" s="26"/>
      <c r="D14" s="39" t="s">
        <v>31</v>
      </c>
      <c r="E14" s="26"/>
      <c r="F14" s="39" t="s">
        <v>31</v>
      </c>
      <c r="G14" s="9"/>
    </row>
    <row r="15" spans="1:7" ht="15" customHeight="1" x14ac:dyDescent="0.25">
      <c r="A15" s="9"/>
      <c r="B15" s="88"/>
      <c r="C15" s="26"/>
      <c r="D15" s="39" t="s">
        <v>31</v>
      </c>
      <c r="E15" s="26"/>
      <c r="F15" s="39" t="s">
        <v>31</v>
      </c>
      <c r="G15" s="9"/>
    </row>
    <row r="16" spans="1:7" ht="15" customHeight="1" x14ac:dyDescent="0.25">
      <c r="A16" s="9"/>
      <c r="B16" s="88"/>
      <c r="C16" s="26"/>
      <c r="D16" s="39" t="s">
        <v>31</v>
      </c>
      <c r="E16" s="26"/>
      <c r="F16" s="39" t="s">
        <v>31</v>
      </c>
      <c r="G16" s="9"/>
    </row>
    <row r="17" spans="1:7" ht="15" customHeight="1" x14ac:dyDescent="0.25">
      <c r="A17" s="9"/>
      <c r="B17" s="88"/>
      <c r="C17" s="26"/>
      <c r="D17" s="39" t="s">
        <v>31</v>
      </c>
      <c r="E17" s="26"/>
      <c r="F17" s="39" t="s">
        <v>31</v>
      </c>
      <c r="G17" s="9"/>
    </row>
    <row r="18" spans="1:7" ht="15" customHeight="1" x14ac:dyDescent="0.25">
      <c r="A18" s="9"/>
      <c r="B18" s="18" t="s">
        <v>105</v>
      </c>
      <c r="C18" s="76">
        <f>SUM(C10:C17)</f>
        <v>0</v>
      </c>
      <c r="D18" s="77" t="s">
        <v>31</v>
      </c>
      <c r="E18" s="76">
        <f>SUM(E10:E17)</f>
        <v>0</v>
      </c>
      <c r="F18" s="77" t="s">
        <v>31</v>
      </c>
      <c r="G18" s="9"/>
    </row>
    <row r="19" spans="1:7" ht="15" customHeight="1" x14ac:dyDescent="0.25">
      <c r="A19" s="9"/>
      <c r="B19" s="88" t="s">
        <v>35</v>
      </c>
      <c r="C19" s="26">
        <f>-C18*'8. Nøgletal'!C23</f>
        <v>0</v>
      </c>
      <c r="D19" s="39" t="s">
        <v>31</v>
      </c>
      <c r="E19" s="26">
        <f>-E18*'8. Nøgletal'!C23</f>
        <v>0</v>
      </c>
      <c r="F19" s="39" t="s">
        <v>31</v>
      </c>
      <c r="G19" s="9"/>
    </row>
    <row r="20" spans="1:7" ht="15" customHeight="1" x14ac:dyDescent="0.25">
      <c r="A20" s="9"/>
      <c r="B20" s="88" t="s">
        <v>36</v>
      </c>
      <c r="C20" s="26">
        <f>-C18*'8. Nøgletal'!C19</f>
        <v>0</v>
      </c>
      <c r="D20" s="39" t="s">
        <v>31</v>
      </c>
      <c r="E20" s="26">
        <f>-E18*'8. Nøgletal'!C14</f>
        <v>0</v>
      </c>
      <c r="F20" s="39" t="s">
        <v>31</v>
      </c>
      <c r="G20" s="9"/>
    </row>
    <row r="21" spans="1:7" ht="15" customHeight="1" x14ac:dyDescent="0.25">
      <c r="A21" s="9"/>
      <c r="B21" s="88" t="s">
        <v>37</v>
      </c>
      <c r="C21" s="26">
        <f>SUM(C18:C20)*'8. Nøgletal'!C9</f>
        <v>0</v>
      </c>
      <c r="D21" s="39" t="s">
        <v>31</v>
      </c>
      <c r="E21" s="26">
        <f>SUM(E18:E20)*'8. Nøgletal'!C9</f>
        <v>0</v>
      </c>
      <c r="F21" s="39" t="s">
        <v>31</v>
      </c>
      <c r="G21" s="9"/>
    </row>
    <row r="22" spans="1:7" ht="26.25" customHeight="1" x14ac:dyDescent="0.25">
      <c r="A22" s="9"/>
      <c r="B22" s="81" t="s">
        <v>106</v>
      </c>
      <c r="C22" s="76">
        <f>SUM(C18:C21)</f>
        <v>0</v>
      </c>
      <c r="D22" s="77" t="s">
        <v>31</v>
      </c>
      <c r="E22" s="76">
        <f>SUM(E18:E21)</f>
        <v>0</v>
      </c>
      <c r="F22" s="77" t="s">
        <v>31</v>
      </c>
      <c r="G22" s="9"/>
    </row>
    <row r="23" spans="1:7" ht="15" customHeight="1" x14ac:dyDescent="0.25">
      <c r="A23" s="9"/>
      <c r="B23" s="9"/>
      <c r="C23" s="9"/>
      <c r="D23" s="9"/>
      <c r="E23" s="9"/>
      <c r="F23" s="9"/>
      <c r="G23" s="9"/>
    </row>
    <row r="24" spans="1:7" ht="15" customHeight="1" x14ac:dyDescent="0.25">
      <c r="A24" s="9"/>
      <c r="B24" s="9"/>
      <c r="C24" s="9"/>
      <c r="D24" s="9"/>
      <c r="E24" s="9"/>
      <c r="F24" s="9"/>
      <c r="G24" s="9"/>
    </row>
  </sheetData>
  <sheetProtection algorithmName="SHA-512" hashValue="wYV6fuKcW9wpWaPDveqUC50b+zUryjb2+e2YRAw2IxzM7/i+WZfEez86vD5iczi56Yvucq39dZRATe62P4Lnag==" saltValue="FuDnYLjCWR7ZPlthA2h2Yw==" spinCount="100000" sheet="1" objects="1" scenarios="1"/>
  <mergeCells count="1">
    <mergeCell ref="B3:F5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49CEFD-D045-4662-8F4D-BE3E692261F6}">
  <sheetPr codeName="Ark10">
    <pageSetUpPr fitToPage="1"/>
  </sheetPr>
  <dimension ref="A1:G15"/>
  <sheetViews>
    <sheetView showGridLines="0" zoomScaleNormal="100" workbookViewId="0"/>
  </sheetViews>
  <sheetFormatPr defaultRowHeight="15" x14ac:dyDescent="0.25"/>
  <cols>
    <col min="1" max="1" width="5.28515625" customWidth="1"/>
    <col min="2" max="2" width="38.140625" customWidth="1"/>
    <col min="3" max="3" width="13.7109375" customWidth="1"/>
    <col min="4" max="4" width="3.140625" customWidth="1"/>
    <col min="5" max="5" width="13.7109375" customWidth="1"/>
    <col min="6" max="6" width="3.140625" customWidth="1"/>
    <col min="7" max="7" width="5.28515625" customWidth="1"/>
  </cols>
  <sheetData>
    <row r="1" spans="1:7" ht="15" customHeight="1" x14ac:dyDescent="0.25">
      <c r="A1" s="9"/>
      <c r="B1" s="9"/>
      <c r="C1" s="9"/>
      <c r="D1" s="9"/>
      <c r="E1" s="9"/>
      <c r="F1" s="9"/>
      <c r="G1" s="9"/>
    </row>
    <row r="2" spans="1:7" ht="15" customHeight="1" x14ac:dyDescent="0.25">
      <c r="A2" s="9"/>
      <c r="B2" s="9"/>
      <c r="C2" s="9"/>
      <c r="D2" s="9"/>
      <c r="E2" s="9"/>
      <c r="F2" s="9"/>
      <c r="G2" s="9"/>
    </row>
    <row r="3" spans="1:7" ht="15" customHeight="1" x14ac:dyDescent="0.25">
      <c r="A3" s="9"/>
      <c r="B3" s="110" t="s">
        <v>55</v>
      </c>
      <c r="C3" s="110"/>
      <c r="D3" s="110"/>
      <c r="E3" s="110"/>
      <c r="F3" s="110"/>
      <c r="G3" s="9"/>
    </row>
    <row r="4" spans="1:7" ht="15" customHeight="1" x14ac:dyDescent="0.25">
      <c r="A4" s="9"/>
      <c r="B4" s="110"/>
      <c r="C4" s="110"/>
      <c r="D4" s="110"/>
      <c r="E4" s="110"/>
      <c r="F4" s="110"/>
      <c r="G4" s="9"/>
    </row>
    <row r="5" spans="1:7" ht="15" customHeight="1" x14ac:dyDescent="0.25">
      <c r="A5" s="9"/>
      <c r="B5" s="110"/>
      <c r="C5" s="110"/>
      <c r="D5" s="110"/>
      <c r="E5" s="110"/>
      <c r="F5" s="110"/>
      <c r="G5" s="9"/>
    </row>
    <row r="6" spans="1:7" ht="15" customHeight="1" x14ac:dyDescent="0.25">
      <c r="A6" s="9"/>
      <c r="B6" s="9"/>
      <c r="C6" s="9"/>
      <c r="D6" s="9"/>
      <c r="E6" s="9"/>
      <c r="F6" s="9"/>
      <c r="G6" s="9"/>
    </row>
    <row r="7" spans="1:7" ht="15" customHeight="1" x14ac:dyDescent="0.25">
      <c r="A7" s="9"/>
      <c r="B7" s="9"/>
      <c r="C7" s="9"/>
      <c r="D7" s="9"/>
      <c r="E7" s="9"/>
      <c r="F7" s="9"/>
      <c r="G7" s="9"/>
    </row>
    <row r="8" spans="1:7" ht="15" customHeight="1" x14ac:dyDescent="0.25">
      <c r="A8" s="9"/>
      <c r="B8" s="120" t="s">
        <v>18</v>
      </c>
      <c r="C8" s="121"/>
      <c r="D8" s="121"/>
      <c r="E8" s="121"/>
      <c r="F8" s="122"/>
      <c r="G8" s="9"/>
    </row>
    <row r="9" spans="1:7" ht="15" customHeight="1" x14ac:dyDescent="0.25">
      <c r="A9" s="9"/>
      <c r="B9" s="85" t="s">
        <v>52</v>
      </c>
      <c r="C9" s="28" t="s">
        <v>53</v>
      </c>
      <c r="D9" s="86"/>
      <c r="E9" s="28" t="s">
        <v>54</v>
      </c>
      <c r="F9" s="87"/>
      <c r="G9" s="9"/>
    </row>
    <row r="10" spans="1:7" ht="15" customHeight="1" x14ac:dyDescent="0.25">
      <c r="A10" s="9"/>
      <c r="B10" s="88"/>
      <c r="C10" s="26"/>
      <c r="D10" s="39" t="s">
        <v>31</v>
      </c>
      <c r="E10" s="26"/>
      <c r="F10" s="39" t="s">
        <v>31</v>
      </c>
      <c r="G10" s="9"/>
    </row>
    <row r="11" spans="1:7" ht="15" customHeight="1" x14ac:dyDescent="0.25">
      <c r="A11" s="9"/>
      <c r="B11" s="88"/>
      <c r="C11" s="26"/>
      <c r="D11" s="39" t="s">
        <v>31</v>
      </c>
      <c r="E11" s="26"/>
      <c r="F11" s="39" t="s">
        <v>31</v>
      </c>
      <c r="G11" s="9"/>
    </row>
    <row r="12" spans="1:7" ht="15" customHeight="1" x14ac:dyDescent="0.25">
      <c r="A12" s="9"/>
      <c r="B12" s="88"/>
      <c r="C12" s="26"/>
      <c r="D12" s="39" t="s">
        <v>31</v>
      </c>
      <c r="E12" s="26"/>
      <c r="F12" s="39" t="s">
        <v>31</v>
      </c>
      <c r="G12" s="9"/>
    </row>
    <row r="13" spans="1:7" ht="15" customHeight="1" x14ac:dyDescent="0.25">
      <c r="A13" s="9"/>
      <c r="B13" s="18" t="s">
        <v>107</v>
      </c>
      <c r="C13" s="76">
        <f>SUM(C10:C12)</f>
        <v>0</v>
      </c>
      <c r="D13" s="77" t="s">
        <v>31</v>
      </c>
      <c r="E13" s="76">
        <f>SUM(E10:E12)</f>
        <v>0</v>
      </c>
      <c r="F13" s="77" t="s">
        <v>31</v>
      </c>
      <c r="G13" s="9"/>
    </row>
    <row r="14" spans="1:7" ht="15" customHeight="1" x14ac:dyDescent="0.25">
      <c r="A14" s="9"/>
      <c r="B14" s="9"/>
      <c r="C14" s="9"/>
      <c r="D14" s="9"/>
      <c r="E14" s="9"/>
      <c r="F14" s="9"/>
      <c r="G14" s="9"/>
    </row>
    <row r="15" spans="1:7" ht="15" customHeight="1" x14ac:dyDescent="0.25">
      <c r="A15" s="9"/>
      <c r="B15" s="89"/>
      <c r="C15" s="89"/>
      <c r="D15" s="89"/>
      <c r="E15" s="89"/>
      <c r="F15" s="89"/>
      <c r="G15" s="9"/>
    </row>
  </sheetData>
  <sheetProtection algorithmName="SHA-512" hashValue="7eRx4codOgcCStQXoVOjN4U/cWiJpJluuEXRskO5EQuvbpS7+G9l7ek21flwwXFn3DkVSuiyqYCXzUn4wM5uhg==" saltValue="EwA9PRI4LaSPnyu9eN1U3w==" spinCount="100000" sheet="1" objects="1" scenarios="1"/>
  <mergeCells count="2">
    <mergeCell ref="B3:F5"/>
    <mergeCell ref="B8:F8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15</vt:i4>
      </vt:variant>
      <vt:variant>
        <vt:lpstr>Navngivne områder</vt:lpstr>
      </vt:variant>
      <vt:variant>
        <vt:i4>99</vt:i4>
      </vt:variant>
    </vt:vector>
  </HeadingPairs>
  <TitlesOfParts>
    <vt:vector size="114" baseType="lpstr">
      <vt:lpstr>Indhold</vt:lpstr>
      <vt:lpstr>1. Økonomisk ramme 2027</vt:lpstr>
      <vt:lpstr>2. Differencekonto</vt:lpstr>
      <vt:lpstr>3. Omk. i ØR2026</vt:lpstr>
      <vt:lpstr>4. Generelle eff. krav</vt:lpstr>
      <vt:lpstr>5.1. § 10-tillæg</vt:lpstr>
      <vt:lpstr>5.1.a. § 10-tillæg</vt:lpstr>
      <vt:lpstr>5.2. Varige tillæg</vt:lpstr>
      <vt:lpstr>5.3. Engangstillæg</vt:lpstr>
      <vt:lpstr>5.4. Periodevise driftsomk.</vt:lpstr>
      <vt:lpstr>5.5. Korr. af ØR2025</vt:lpstr>
      <vt:lpstr>5.6 Anlægsprojekter</vt:lpstr>
      <vt:lpstr>6. Bortfald</vt:lpstr>
      <vt:lpstr>7. Tilknyttet virksomhed</vt:lpstr>
      <vt:lpstr>8. Nøgletal</vt:lpstr>
      <vt:lpstr>A_Marts_Tabel</vt:lpstr>
      <vt:lpstr>A_Marts_Tabel_Værdi</vt:lpstr>
      <vt:lpstr>A_Marts_Tabel_Værdi_korr</vt:lpstr>
      <vt:lpstr>BlåBlok_0</vt:lpstr>
      <vt:lpstr>BlåBlok_1</vt:lpstr>
      <vt:lpstr>BlåBlok_2</vt:lpstr>
      <vt:lpstr>BlåBlok_3</vt:lpstr>
      <vt:lpstr>BlåBlok_4</vt:lpstr>
      <vt:lpstr>BlåBlok_5</vt:lpstr>
      <vt:lpstr>BlåBlok_51</vt:lpstr>
      <vt:lpstr>BlåBlok_52</vt:lpstr>
      <vt:lpstr>BlåBlok_53</vt:lpstr>
      <vt:lpstr>BlåBlok_54</vt:lpstr>
      <vt:lpstr>BlåBlok_55</vt:lpstr>
      <vt:lpstr>BlåBlok_56</vt:lpstr>
      <vt:lpstr>BlåBlok_6</vt:lpstr>
      <vt:lpstr>BlåBlok_7</vt:lpstr>
      <vt:lpstr>BlåBlok_8</vt:lpstr>
      <vt:lpstr>Bort_Tabel</vt:lpstr>
      <vt:lpstr>Bort_Tabel_Værdi</vt:lpstr>
      <vt:lpstr>Bort_Tabel_Værdi_pkorr</vt:lpstr>
      <vt:lpstr>DiffKonto_RegulatoriskePct_iÅr</vt:lpstr>
      <vt:lpstr>DiffKonto_RegulatoriskePct_SidsteÅr</vt:lpstr>
      <vt:lpstr>DiffKonto_Tabel</vt:lpstr>
      <vt:lpstr>DiffKonto_Tabel_Note</vt:lpstr>
      <vt:lpstr>DiffKonto_Tabel_Saldo</vt:lpstr>
      <vt:lpstr>DiffKonto_Tabel_Saldo_SidsteÅr</vt:lpstr>
      <vt:lpstr>EngTillæg_Tabel</vt:lpstr>
      <vt:lpstr>EngTillæg_Tabel_Værdi</vt:lpstr>
      <vt:lpstr>Fane4_Tabel1</vt:lpstr>
      <vt:lpstr>Fane4_Tabel2</vt:lpstr>
      <vt:lpstr>GE_Base_Anlæg</vt:lpstr>
      <vt:lpstr>GE_Base_Drift</vt:lpstr>
      <vt:lpstr>GE_Tabel</vt:lpstr>
      <vt:lpstr>GE_Tabel_A</vt:lpstr>
      <vt:lpstr>GE_Tabel_D</vt:lpstr>
      <vt:lpstr>GE_Tabel_DA</vt:lpstr>
      <vt:lpstr>GEA_Tabel</vt:lpstr>
      <vt:lpstr>GEA_Tabel_År1</vt:lpstr>
      <vt:lpstr>GEA_Tabel_År2</vt:lpstr>
      <vt:lpstr>GED_Tabel</vt:lpstr>
      <vt:lpstr>GED_Tabel_Værdi</vt:lpstr>
      <vt:lpstr>IE_Tabel</vt:lpstr>
      <vt:lpstr>IE_Tabel_År1</vt:lpstr>
      <vt:lpstr>IE_Tabel_År2</vt:lpstr>
      <vt:lpstr>Kontrol_Tabel</vt:lpstr>
      <vt:lpstr>Kontrol_Tabel_IR</vt:lpstr>
      <vt:lpstr>Kontrol_Tabel_MelRes</vt:lpstr>
      <vt:lpstr>Korr_Tabel</vt:lpstr>
      <vt:lpstr>Korr_Tabel_Total</vt:lpstr>
      <vt:lpstr>P_Tabel</vt:lpstr>
      <vt:lpstr>P_Tabel_År1</vt:lpstr>
      <vt:lpstr>P_Tabel_År2</vt:lpstr>
      <vt:lpstr>PG10Tillæg_DD_Tabel</vt:lpstr>
      <vt:lpstr>PG10Tillæg_DD_Tabel_Note</vt:lpstr>
      <vt:lpstr>PG10Tillæg_K_Korrekt</vt:lpstr>
      <vt:lpstr>PG10Tillæg_K_Tabel</vt:lpstr>
      <vt:lpstr>PG10Tillæg_K_Tabel_Total</vt:lpstr>
      <vt:lpstr>PG10Tillæg_ØR_Tabel</vt:lpstr>
      <vt:lpstr>PG10Tillæg_ØR_Tabel_SletDrik</vt:lpstr>
      <vt:lpstr>PG10Tillæg_ØR_Tabel_Total</vt:lpstr>
      <vt:lpstr>PL_PDO_GenEffKrav</vt:lpstr>
      <vt:lpstr>PL_PDO_IndEffKrav</vt:lpstr>
      <vt:lpstr>PL_PDO_Tabel</vt:lpstr>
      <vt:lpstr>PL_PDO_Tabel_Total</vt:lpstr>
      <vt:lpstr>PL_PDO_Tillæg</vt:lpstr>
      <vt:lpstr>'2. Differencekonto'!Print_Area</vt:lpstr>
      <vt:lpstr>Procentandel_Tabel</vt:lpstr>
      <vt:lpstr>Procentandel_Tabel_Note</vt:lpstr>
      <vt:lpstr>TV_Tabel</vt:lpstr>
      <vt:lpstr>TV_Tabel_Værdi</vt:lpstr>
      <vt:lpstr>TV_Tabel_Værdi_korr</vt:lpstr>
      <vt:lpstr>'1. Økonomisk ramme 2027'!Udskriftsområde</vt:lpstr>
      <vt:lpstr>'3. Omk. i ØR2026'!Udskriftsområde</vt:lpstr>
      <vt:lpstr>'4. Generelle eff. krav'!Udskriftsområde</vt:lpstr>
      <vt:lpstr>'5.1. § 10-tillæg'!Udskriftsområde</vt:lpstr>
      <vt:lpstr>'5.1.a. § 10-tillæg'!Udskriftsområde</vt:lpstr>
      <vt:lpstr>'5.2. Varige tillæg'!Udskriftsområde</vt:lpstr>
      <vt:lpstr>'5.3. Engangstillæg'!Udskriftsområde</vt:lpstr>
      <vt:lpstr>'5.4. Periodevise driftsomk.'!Udskriftsområde</vt:lpstr>
      <vt:lpstr>'5.5. Korr. af ØR2025'!Udskriftsområde</vt:lpstr>
      <vt:lpstr>'5.6 Anlægsprojekter'!Udskriftsområde</vt:lpstr>
      <vt:lpstr>'6. Bortfald'!Udskriftsområde</vt:lpstr>
      <vt:lpstr>'7. Tilknyttet virksomhed'!Udskriftsområde</vt:lpstr>
      <vt:lpstr>'8. Nøgletal'!Udskriftsområde</vt:lpstr>
      <vt:lpstr>Indhold!Udskriftsområde</vt:lpstr>
      <vt:lpstr>VarigeTillæg_Tabel</vt:lpstr>
      <vt:lpstr>VarigeTillæg_Tabel_KS</vt:lpstr>
      <vt:lpstr>VarigeTillæg_Tabel_SletSmå</vt:lpstr>
      <vt:lpstr>VarigeTillæg_Tabel_Værdi</vt:lpstr>
      <vt:lpstr>VarigeTillæg_Tabel_Værdi_korr</vt:lpstr>
      <vt:lpstr>ØR_SidsteÅr_Tabel</vt:lpstr>
      <vt:lpstr>ØR_Tabel</vt:lpstr>
      <vt:lpstr>ØR_Tabel_GE</vt:lpstr>
      <vt:lpstr>ØR_Tabel_IE_SletUnder</vt:lpstr>
      <vt:lpstr>ØR_Tabel_Skjul_Anlæg</vt:lpstr>
      <vt:lpstr>ØR_Tabel_Skjul_Drik</vt:lpstr>
      <vt:lpstr>ØR_Tabel_Total</vt:lpstr>
      <vt:lpstr>ØR_Tabel_VO</vt:lpstr>
    </vt:vector>
  </TitlesOfParts>
  <Company>Statens It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Wouter Cuyvers</dc:creator>
  <cp:lastModifiedBy>Rikke Bachmann Jørgensen</cp:lastModifiedBy>
  <dcterms:created xsi:type="dcterms:W3CDTF">2026-03-19T10:26:59Z</dcterms:created>
  <dcterms:modified xsi:type="dcterms:W3CDTF">2026-08-19T12:57:51Z</dcterms:modified>
</cp:coreProperties>
</file>