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Sjælsø AS (V164)\ØR2027\"/>
    </mc:Choice>
  </mc:AlternateContent>
  <xr:revisionPtr revIDLastSave="0" documentId="13_ncr:1_{9D356F2A-122E-4A01-A319-D1DD57396A0E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C13" i="3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5" i="7"/>
  <c r="C18" i="3" s="1"/>
  <c r="C16" i="6"/>
  <c r="C16" i="12" l="1"/>
  <c r="C20" i="3" s="1"/>
  <c r="C12" i="3"/>
  <c r="C12" i="11"/>
  <c r="C19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<sst xmlns="http://schemas.openxmlformats.org/spreadsheetml/2006/main" count="333" uniqueCount="155">
  <si>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</si>
  <si>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</si>
  <si>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</si>
  <si>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</si>
  <si>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</si>
  <si>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</si>
  <si>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</si>
  <si>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</si>
  <si>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</si>
  <si>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</si>
  <si>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</si>
  <si>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</si>
  <si>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</si>
  <si>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</si>
  <si>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</si>
  <si>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</si>
  <si>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</si>
  <si>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</si>
  <si>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</si>
  <si>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</si>
  <si>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</si>
  <si>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</si>
  <si>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</si>
  <si>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</si>
  <si>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</si>
  <si>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</si>
  <si>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</si>
  <si>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</si>
  <si>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</si>
  <si>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</si>
  <si>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</si>
  <si>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</si>
  <si>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</si>
  <si>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</si>
  <si>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</si>
  <si>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</si>
  <si>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</si>
  <si>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</si>
  <si>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</si>
  <si>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</si>
  <si>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</si>
  <si>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</si>
  <si>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</si>
  <si>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</si>
  <si>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</si>
  <si>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</si>
  <si>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</si>
  <si>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</si>
  <si>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</si>
  <si>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</si>
  <si>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</si>
  <si>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</si>
  <si>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</si>
  <si>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</si>
  <si>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</si>
  <si>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</si>
  <si>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</si>
  <si>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</si>
  <si>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</si>
  <si>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</si>
  <si>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</si>
  <si>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</si>
  <si>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</si>
  <si>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</si>
  <si>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</si>
  <si>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</si>
  <si>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</si>
  <si>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</si>
  <si>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</si>
  <si>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</si>
  <si>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</si>
  <si>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</si>
  <si>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</si>
  <si>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</si>
  <si>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</si>
  <si>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</si>
  <si>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</si>
  <si>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</si>
  <si>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</si>
  <si>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</si>
  <si>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</si>
  <si>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</si>
  <si>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</si>
  <si>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</si>
  <si>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</si>
  <si>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</si>
  <si>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</si>
  <si>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</si>
  <si>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</si>
  <si>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</si>
  <si>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</si>
  <si>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</si>
  <si>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</si>
  <si>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</si>
  <si>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</si>
  <si>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</si>
  <si>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</si>
  <si>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</si>
  <si>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</si>
  <si>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</si>
  <si>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</si>
  <si>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</si>
  <si>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</si>
  <si>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</si>
  <si>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</si>
  <si>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</si>
  <si>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</si>
  <si>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</si>
  <si>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</si>
  <si>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</si>
  <si>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</si>
  <si>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</si>
  <si>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</si>
  <si>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</si>
  <si>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</si>
  <si>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</si>
  <si>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</si>
  <si>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</si>
  <si>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</si>
  <si>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</si>
  <si>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</si>
  <si>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</si>
  <si>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</si>
  <si>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</si>
  <si>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</si>
  <si>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</si>
  <si>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</si>
  <si>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</si>
  <si>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</si>
  <si>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</si>
  <si>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</si>
  <si>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</si>
  <si>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</si>
  <si>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</si>
  <si>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</si>
  <si>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</si>
  <si>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</si>
  <si>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</si>
  <si>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</si>
  <si>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</si>
  <si>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</si>
  <si>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</si>
  <si>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</si>
  <si>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</si>
  <si>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</si>
  <si>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</si>
  <si>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</si>
  <si>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</si>
  <si>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Køb af ydelser og produkter fra andre vandselskaber reguleret af vandsektorloven</t>
  </si>
  <si>
    <t>VSJ Afsluttede projekter 2024(Ignition), Mål</t>
  </si>
  <si>
    <t>VSJ Ignition</t>
  </si>
  <si>
    <t>CSRD bæredygtighedsrapportering 2025</t>
  </si>
  <si>
    <t>Energiledelse</t>
  </si>
  <si>
    <t>VSJ grundvandsbeskyttelse, bnbo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</si>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</sst>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6" t="s">
        <v>0</v>
      </c>
      <c r="D6" s="106"/>
      <c r="E6" s="10"/>
    </row>
    <row r="7" spans="1:5" ht="15" customHeight="1" x14ac:dyDescent="0.25">
      <c r="A7" s="9"/>
      <c r="B7" s="10"/>
      <c r="C7" s="106"/>
      <c r="D7" s="106"/>
      <c r="E7" s="10"/>
    </row>
    <row r="8" spans="1:5" ht="15.75" customHeight="1" x14ac:dyDescent="0.25">
      <c r="A8" s="9"/>
      <c r="B8" s="11"/>
      <c r="C8" s="107" t="s">
        <v>1</v>
      </c>
      <c r="D8" s="107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8" t="s">
        <v>2</v>
      </c>
      <c r="D11" s="108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9" t="s">
        <v>14</v>
      </c>
      <c r="D23" s="109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yrO53p0wks+eDoYpACtyMtcbW1iUH8bmxLJJNWNTjz4LlD+uvMsOmafitKM7zRVAMNMDXbBaMzQrVPT/9MOsXQ==" saltValue="9M2rbR6mQUnjjWY98Un1n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27147159.577874415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320513.7855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0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-329163.70119234541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350086.7746421487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27488596.436824217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27488596.436824217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Zlzh1AqjSJ6Z1w+IMaSJGosVctmv8q4BzMy0P7/CbpTyzWnZ6zrbiUyZBKWps8PQEe6CdbOB9CzJy/HxQLLC0A==" saltValue="BrSxwunpiNM+/DeXSGkbw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25438232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1238510.6488999999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971662.08544434002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27648404.734344337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25536058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2112346.7343443371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-648487</v>
      </c>
      <c r="D18" s="39" t="s">
        <v>31</v>
      </c>
      <c r="E18" s="9"/>
    </row>
    <row r="19" spans="1:5" ht="15" customHeight="1" x14ac:dyDescent="0.25">
      <c r="A19" s="9"/>
      <c r="B19" s="18" t="s">
        <v>141</v>
      </c>
      <c r="C19" s="34">
        <f>C15+C18</f>
        <v>1463859.7343443371</v>
      </c>
      <c r="D19" s="20" t="s">
        <v>31</v>
      </c>
      <c r="E19" s="9"/>
    </row>
    <row r="20" spans="1:5" ht="49.5" customHeight="1" x14ac:dyDescent="0.25">
      <c r="A20" s="9"/>
      <c r="B20" s="111" t="s">
        <v>142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143</v>
      </c>
      <c r="C22" s="19"/>
      <c r="D22" s="20"/>
      <c r="E22" s="9"/>
    </row>
    <row r="23" spans="1:5" ht="27.95" customHeight="1" x14ac:dyDescent="0.25">
      <c r="A23" s="9"/>
      <c r="B23" s="42" t="s">
        <v>144</v>
      </c>
      <c r="C23" s="43">
        <f>100*-648487/(19404517+1362862)</f>
        <v>-3.122623225588554</v>
      </c>
      <c r="D23" s="39" t="s">
        <v>145</v>
      </c>
      <c r="E23" s="9"/>
    </row>
    <row r="24" spans="1:5" ht="27.95" customHeight="1" x14ac:dyDescent="0.25">
      <c r="A24" s="9"/>
      <c r="B24" s="42" t="s">
        <v>146</v>
      </c>
      <c r="C24" s="43">
        <f>C19/C12*100</f>
        <v>5.2945540562271844</v>
      </c>
      <c r="D24" s="39" t="s">
        <v>145</v>
      </c>
      <c r="E24" s="9"/>
    </row>
    <row r="25" spans="1:5" ht="56.25" customHeight="1" x14ac:dyDescent="0.25">
      <c r="A25" s="9"/>
      <c r="B25" s="111" t="s">
        <v>147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EVZusNh/ayNhZRfP1Tk//KZRMS7zaKqnwXiyw/rpHBv7OKzKu5+pLA62rvuI83yROFjqdqNfid8OmgFWrvVMAQ==" saltValue="rSxK/YThzzDjke6HGqP5x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24535700.082163084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1238510.6488999999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-314997.02209336101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1687945.8689046926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27147159.577874415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-934998.16405115463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154</v>
      </c>
      <c r="C23" s="64">
        <v>26212161.413823262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TQVPjz58Vtd75WWjwcY+OBhjgc9VhRaVp/xQamSfxQJMtKggwAW33K/+Qed+GbfglGfYaLz/kyu/tpSFVAuoZA==" saltValue="Vq0elm4Cly890niMlsRkl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16794066.387364563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-335881.32774729125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0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16458185.059617272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-329163.70119234541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11574970.628216978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320513.7855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11895484.413716977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-329163.70119234541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B4w7P5a6Emcubi7vfFVanrf99BgwfD7rIzda0E7zo638I20q47DvQeRsLabBjzLvFfxY+RiDZk/ZmK1uTxqnCQ==" saltValue="q0xiqUf0mutcm0wa45IIc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17149.085444339988</v>
      </c>
      <c r="D9" s="39" t="s">
        <v>31</v>
      </c>
      <c r="E9" s="9"/>
    </row>
    <row r="10" spans="1:5" ht="15" customHeight="1" x14ac:dyDescent="0.25">
      <c r="A10" s="9"/>
      <c r="B10" s="73" t="s">
        <v>148</v>
      </c>
      <c r="C10" s="26">
        <f>'5.1.a. § 10-tillæg'!E10</f>
        <v>0</v>
      </c>
      <c r="D10" s="39" t="s">
        <v>31</v>
      </c>
      <c r="E10" s="9"/>
    </row>
    <row r="11" spans="1:5" ht="15" customHeight="1" x14ac:dyDescent="0.25">
      <c r="A11" s="9"/>
      <c r="B11" s="73" t="s">
        <v>138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139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/>
      <c r="C13" s="75"/>
      <c r="D13" s="39" t="s">
        <v>31</v>
      </c>
      <c r="E13" s="9"/>
    </row>
    <row r="14" spans="1:5" ht="15" customHeight="1" x14ac:dyDescent="0.25">
      <c r="A14" s="9"/>
      <c r="B14" s="74"/>
      <c r="C14" s="75"/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17149.085444339988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lPO/2vm3WTtsIWn/Swgt9cWSs45Wuw0n/YdbgPdK31EATTXbIGlXwNouRANg1AbXWfmaiJx5MDxlrupRNK/a9g==" saltValue="MQy8J8dNtiajEGRqQOkb2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211951.91455566001</v>
      </c>
      <c r="D9" s="26">
        <v>229101</v>
      </c>
      <c r="E9" s="26">
        <f>MAX(D9-C9,0)</f>
        <v>17149.085444339988</v>
      </c>
      <c r="F9" s="39" t="s">
        <v>31</v>
      </c>
      <c r="G9" s="9"/>
    </row>
    <row r="10" spans="1:7" ht="15" customHeight="1" x14ac:dyDescent="0.25">
      <c r="A10" s="9"/>
      <c r="B10" s="73" t="s">
        <v>148</v>
      </c>
      <c r="C10" s="26">
        <v>25973.52954236</v>
      </c>
      <c r="D10" s="26">
        <v>9807</v>
      </c>
      <c r="E10" s="26">
        <f t="shared" ref="E10:E19" si="0">MAX(D10-C10,0)</f>
        <v>0</v>
      </c>
      <c r="F10" s="39" t="s">
        <v>31</v>
      </c>
      <c r="G10" s="9"/>
    </row>
    <row r="11" spans="1:7" ht="15" customHeight="1" x14ac:dyDescent="0.25">
      <c r="A11" s="9"/>
      <c r="B11" s="73" t="s">
        <v>138</v>
      </c>
      <c r="C11" s="26">
        <v>497682.34243973001</v>
      </c>
      <c r="D11" s="26">
        <v>313079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139</v>
      </c>
      <c r="C12" s="26">
        <v>1101922.78395057</v>
      </c>
      <c r="D12" s="26">
        <v>942885</v>
      </c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RjuuzrEeh7T1Hw2TVPv/Kj5OmlS4sttOnybPSwT+plFMNlyiVIclIGlBQ8HN4M+zQiBa5m6GW/TeRZJETvJ12w==" saltValue="yD2BL+c3iyqNpS2Si0cKa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149</v>
      </c>
      <c r="C10" s="26">
        <v>0</v>
      </c>
      <c r="D10" s="39" t="s">
        <v>31</v>
      </c>
      <c r="E10" s="26">
        <v>150734</v>
      </c>
      <c r="F10" s="39" t="s">
        <v>31</v>
      </c>
      <c r="G10" s="9"/>
    </row>
    <row r="11" spans="1:7" ht="15" customHeight="1" x14ac:dyDescent="0.25">
      <c r="A11" s="9"/>
      <c r="B11" s="91" t="s">
        <v>150</v>
      </c>
      <c r="C11" s="26">
        <v>0</v>
      </c>
      <c r="D11" s="39" t="s">
        <v>31</v>
      </c>
      <c r="E11" s="26">
        <v>149851</v>
      </c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0</v>
      </c>
      <c r="D18" s="77" t="s">
        <v>31</v>
      </c>
      <c r="E18" s="76">
        <f>SUM(E10:E17)</f>
        <v>300585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0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0</v>
      </c>
      <c r="D21" s="39" t="s">
        <v>31</v>
      </c>
      <c r="E21" s="26">
        <f>SUM(E18:E20)*'8. Nøgletal'!C9</f>
        <v>19928.785499999998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0</v>
      </c>
      <c r="D22" s="77" t="s">
        <v>31</v>
      </c>
      <c r="E22" s="76">
        <f>SUM(E18:E21)</f>
        <v>320513.7855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qaBwm0iXrVT1XlZEHgufzCJHlcEGm5uWo5Jc022Rm7VY/hA7LlBUExQjiO29kktnLJm8uHIOxw0Jh77x2IdSrw==" saltValue="qECwt+rcNmYHm3a/GGXIn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151</v>
      </c>
      <c r="C10" s="26">
        <v>180789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152</v>
      </c>
      <c r="C11" s="26">
        <v>90178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153</v>
      </c>
      <c r="C12" s="26">
        <v>382961</v>
      </c>
      <c r="D12" s="39" t="s">
        <v>31</v>
      </c>
      <c r="E12" s="26">
        <v>0</v>
      </c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653928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5/AAwBBMkFC/xLw0Xge8fgjh4wVYoNJqExLuzdyDzWfRp4eFcXJGNVCJKF7JMRTNgv5iv1PH16xlzXMvF+2t9g==" saltValue="myhoHHQ5hoFUz90mWstYe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alluTUqILwBb1YIjBdzPR5x93hS0ZQVVKQ9FNkiD6FPkNiHgbhpW7bNoe+95FbWlEpBTAed+vvda0xXwhQSEpA==" saltValue="kGOjmdxx+ERzIBpfoWM1t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140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QJGIJRneW3IyFiZ0F5HWfXsLljNCzy2+RxZluXLi8mb6UiAMRFdaTNaKF3AgLwBIiyxlAJPyYPAJ3yRnMLjcJw==" saltValue="4L7gHtlc/He4loL8im0FU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hr4QN0zFThEXDY/cXiu1GqfM1Eve88QYKWdHXkuPr5oi1OMA4VRn29RGhd8XNXpTaGU4cTWxGZCvTVGjAocsDQ==" saltValue="uDsgtCjPZZu0u5kCmoOmt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UF7urjfSUWi72jcSVfCZVbNLcmJSfnE41v/L54MmUqd0gcRuhBepMen9EM6C8oR9zL5ITXaBKhE2Px6WGgmEJA==" saltValue="ZbB74h/AzW+votS2A1wQ6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vt9PLFuyX9kC3OoeI8eSdqYocC2eCzegnDI+DCc4YQn9pyhito7con0KE5Lp6JLmB+LsD07wYRmeRfx92S4zxA==" saltValue="ZuYyQs7t0sme86fJOhceJ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0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rW32HUYSMtacdeKcbI7oyCyMhoEXsuDvfe//BQiZdviYT8LpaMXR1O0hs07cL1evjClgqqojbGYa0xz/h1rd+Q==" saltValue="RAyLeRILwTuHRMkLBG5le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2026-09-23T08:29:52Z</dcterms:modified>
</cp:coreProperties>
</file>