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nsborg Vand AS (V05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<sst xmlns="http://schemas.openxmlformats.org/spreadsheetml/2006/main" count="617" uniqueCount="253">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</sst>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252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UDeGR8Qxr9HhnLiFgUcTjLYH060Dgr2I1BA/GXxPqYygInfKLp5aqtRuFPWpwXvEJ2eolpVNknINcp/Oc1kPA==" saltValue="R6RwKe2pwTQFZcplDiDtS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202</v>
      </c>
      <c r="C8" s="112"/>
      <c r="D8" s="113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10352595</v>
      </c>
      <c r="D10" s="14" t="s">
        <v>3</v>
      </c>
      <c r="E10" s="1"/>
      <c r="F10" s="1"/>
    </row>
    <row r="11" spans="1:6" x14ac:dyDescent="0.25">
      <c r="A11" s="1"/>
      <c r="B11" s="62" t="s">
        <v>228</v>
      </c>
      <c r="C11" s="9">
        <v>71934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2891404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85059</v>
      </c>
      <c r="D13" s="14" t="s">
        <v>3</v>
      </c>
      <c r="E13" s="1"/>
      <c r="F13" s="1"/>
    </row>
    <row r="14" spans="1:6" x14ac:dyDescent="0.25">
      <c r="A14" s="1"/>
      <c r="B14" s="50" t="s">
        <v>204</v>
      </c>
      <c r="C14" s="12">
        <f>SUM(C10:C13)</f>
        <v>13400992</v>
      </c>
      <c r="D14" s="13" t="s">
        <v>3</v>
      </c>
      <c r="E14" s="1"/>
      <c r="F14" s="1"/>
    </row>
    <row r="15" spans="1:6" x14ac:dyDescent="0.25">
      <c r="A15" s="1"/>
      <c r="B15" s="50" t="s">
        <v>205</v>
      </c>
      <c r="C15" s="12">
        <f>C14*(1+'Fane 12. Nøgletal'!C14)^2</f>
        <v>13489584.484002883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K37OGMv13qzr4nQk70fTqpoU65SrDtNfWj405DdjsHmeOg5NRT01jsyrh3HPp1vCSgHDd++9UI7LM33B1c5cRA==" saltValue="XIu9bUDlF6ODRSkLFZz1n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232</v>
      </c>
      <c r="C8" s="112"/>
      <c r="D8" s="112"/>
      <c r="E8" s="112"/>
      <c r="F8" s="113"/>
      <c r="G8" s="1"/>
    </row>
    <row r="9" spans="1:7" x14ac:dyDescent="0.25">
      <c r="A9" s="1"/>
      <c r="B9" s="114" t="s">
        <v>233</v>
      </c>
      <c r="C9" s="115"/>
      <c r="D9" s="116"/>
      <c r="E9" s="9">
        <v>10725433.685878735</v>
      </c>
      <c r="F9" s="14" t="s">
        <v>3</v>
      </c>
      <c r="G9" s="1"/>
    </row>
    <row r="10" spans="1:7" x14ac:dyDescent="0.25">
      <c r="A10" s="1"/>
      <c r="B10" s="114" t="s">
        <v>234</v>
      </c>
      <c r="C10" s="115"/>
      <c r="D10" s="116"/>
      <c r="E10" s="9">
        <v>5547338.1405003369</v>
      </c>
      <c r="F10" s="14" t="s">
        <v>3</v>
      </c>
      <c r="G10" s="1"/>
    </row>
    <row r="11" spans="1:7" x14ac:dyDescent="0.25">
      <c r="A11" s="1"/>
      <c r="B11" s="114" t="s">
        <v>235</v>
      </c>
      <c r="C11" s="115"/>
      <c r="D11" s="116"/>
      <c r="E11" s="9">
        <v>9141118.1959716715</v>
      </c>
      <c r="F11" s="14" t="s">
        <v>3</v>
      </c>
      <c r="G11" s="1"/>
    </row>
    <row r="12" spans="1:7" x14ac:dyDescent="0.25">
      <c r="A12" s="1"/>
      <c r="B12" s="114" t="s">
        <v>236</v>
      </c>
      <c r="C12" s="115"/>
      <c r="D12" s="116"/>
      <c r="E12" s="9">
        <f>IF(OR(AND(E10&gt;0,E11&lt;0),AND(E11&lt;0,E34&gt;0)),E17+E18,E11)</f>
        <v>9141118.1959716715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0" t="s">
        <v>237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238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239</v>
      </c>
      <c r="C17" s="115"/>
      <c r="D17" s="116"/>
      <c r="E17" s="9">
        <v>0</v>
      </c>
      <c r="F17" s="14" t="s">
        <v>3</v>
      </c>
      <c r="G17" s="1"/>
    </row>
    <row r="18" spans="1:7" x14ac:dyDescent="0.25">
      <c r="A18" s="1"/>
      <c r="B18" s="114" t="s">
        <v>240</v>
      </c>
      <c r="C18" s="115"/>
      <c r="D18" s="116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0" t="s">
        <v>241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36654258.867870137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27061826.890000001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249</v>
      </c>
      <c r="C26" s="64"/>
      <c r="D26" s="65"/>
      <c r="E26" s="45">
        <f>E23-(E24-E25)</f>
        <v>9592431.9778701365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242</v>
      </c>
      <c r="C29" s="112"/>
      <c r="D29" s="112"/>
      <c r="E29" s="112"/>
      <c r="F29" s="113"/>
      <c r="G29" s="1"/>
    </row>
    <row r="30" spans="1:7" x14ac:dyDescent="0.25">
      <c r="A30" s="1"/>
      <c r="B30" s="132" t="s">
        <v>243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244</v>
      </c>
      <c r="C33" s="112"/>
      <c r="D33" s="112"/>
      <c r="E33" s="112"/>
      <c r="F33" s="113"/>
      <c r="G33" s="1"/>
    </row>
    <row r="34" spans="1:7" x14ac:dyDescent="0.25">
      <c r="A34" s="1"/>
      <c r="B34" s="136" t="s">
        <v>250</v>
      </c>
      <c r="C34" s="137"/>
      <c r="D34" s="138"/>
      <c r="E34" s="9">
        <v>3</v>
      </c>
      <c r="F34" s="14"/>
      <c r="G34" s="1"/>
    </row>
    <row r="35" spans="1:7" x14ac:dyDescent="0.2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248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2HcBUSBBXNdEAin3+AyoJLuno3aRRbQiIywm6L8WCvpp3R7D1y8ypCkGhI0AhziXN4xtHMtllmgQ1XcE/dK2A==" saltValue="drDSj3R5lmDlO/OA3WMd0w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251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6brlA9JXFJtwTHFK3IU7DdX3gMIl4+kEdrLqqIWYhOJRiTgGl7LEqelTAKYUUWEPeGS0/mDmxPhHSxUdjPypg==" saltValue="ccVyNt+8DlE5k07yATm33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0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2yVD32OrbBS4KPytmK+mYgWmpuuvA7WCBQxzKoTLdRf7yFtupj+BPJ4eD72mlsCvH66g0Wd8uYm0xNBhHZ4+2Q==" saltValue="ETa03UPD3uKHNHjXz65y6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rI8WNmY2DfW9jPQsfke68oNeRu7JZw6i6AoafDbxqpDqCARKK1v/DQ389TCmWVNOXhsbgxh/2HIPHTPGJ+h7A==" saltValue="1QNDw+tKDdeCQxNBgXxFD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hSmgFau6BLrX4x1BNmgwphclaaI0DJpXhMgCHo+ETbc9trqwHy0CH5Uc/MiiKPEdxePjx6Xe9Mwj7ZLufNafg==" saltValue="YP351BucesHRwB9CFqcaq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214</v>
      </c>
      <c r="C29" s="112"/>
      <c r="D29" s="112"/>
      <c r="E29" s="112"/>
      <c r="F29" s="113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Wn60UCNemgoV+0RHLq8HGHYSQMu+2QGxgVf3ozahTRMtoDfdKxMVcW3iYTXxc+g5TO56IlNvr+ZZKuohlMA2A==" saltValue="AOHRBW4sW3rwqRFgGQL9I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qVf9bOFVE3r9NkeVdCvgNGdvw0DJ7Gqo3VqvzQjELatfZR7vsJLEMJNh0CubHlTopBpbJ1Km9Fc+8enSSvqJjg==" saltValue="HVmZQXdUa44snYqoMwj+f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16117289.606585549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196630.93320034372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-245220.92218308372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-151968.76541839301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-275933.27002253168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15640797.582161885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omk.'!C15</f>
        <v>13489584.484002883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29130382.066164769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3+ELATmicjsY+hJ7l6GxYIOBOOrEksx0tGFS8TJlZ1c1NMMEEy70UBPJ7tAu7agFPS2lxOgLyncir8/hSJq9Rg==" saltValue="rTEk+MhmHbLarXXIubfFj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15640797.582161885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51614.632021134217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-235878.78738617111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-149420.85709738825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-144895.03746789932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15162217.53223156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omk.'!C15*(1+'Fane 12. Nøgletal'!C14)</f>
        <v>13534100.112800093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28696317.645031653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o3cJqYPfxw3OiGHM6cVxCk2b7FIHYV3cUddPNBAzuwRI+ADn7+wFwzo/hlrryYGM3WD1est+qmsBBhuZQv4rw==" saltValue="vweoPLnrKKEQNJCKkSCv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15162217.53223156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50035.317856364149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-228661.32413010774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-146915.66700729344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-143221.6678633886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14693454.191087132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Nøgletal'!C14)^2</f>
        <v>13578762.643172335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28272216.834259465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V2O5sVA5UoeefgH2IQna0qC09M5lHJKi3kqN56WL/ln55GdUXxfTEnWhWUnEYPlGjkRHy71FPm9TsW0CCT6zzw==" saltValue="yls1aeosivqliCHSxtl8e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14693454.191087132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48488.398830587539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-221591.90660843719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-144452.47893424917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-141567.62373670118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14234330.580638332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Nøgletal'!C14)^3</f>
        <v>13623572.559894804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27857903.140533134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NMhkz8OmfzkByjFky/YntSPE6Caj3sFBhrdh29Dd1bDv2oILQQ7IvJhximYWgm4rYSAQjBGgVxzyTZm88KJOeA==" saltValue="pD4SvhEw97LIhIjRY0DZh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16600854.703575235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0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0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202530.42738361788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-252578.2559478695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-153201.11518897311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-280316.15323646035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16117289.606585549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15103366.2338832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25">
      <c r="A29" s="1"/>
      <c r="B29" s="50" t="s">
        <v>245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93" t="s">
        <v>246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31220655.840468749</v>
      </c>
      <c r="F31" s="13" t="s">
        <v>3</v>
      </c>
      <c r="G31" s="1"/>
    </row>
    <row r="32" spans="1:7" ht="27.75" customHeight="1" x14ac:dyDescent="0.2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xZCBf5I2VttIdQ5Xw9hxTQBzRfnF8U4G/fOGA8o5XsWaYhuKAvN0b7gGKRbZ3sh/luTKkpUCdaqUmn6X+8DJA==" saltValue="EZpmh6TR94maQRYzCli6x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7834729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156694.58000000002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7775545.4571339991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155510.90914267997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7748813.1318523725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0.20681024974455559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154976.26677325246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7722172.9184042998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154443.45836808599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7660055.7594486549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153201.11518897311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7598438.2709196499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4" t="s">
        <v>221</v>
      </c>
      <c r="C37" s="115"/>
      <c r="D37" s="115"/>
      <c r="E37" s="115"/>
      <c r="F37" s="116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151968.76541839301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7471042.8548694123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149420.85709738825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7345783.350364672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146915.66700729344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7222623.9467124585</v>
      </c>
      <c r="H54" s="14" t="s">
        <v>3</v>
      </c>
      <c r="I54" s="1"/>
    </row>
    <row r="55" spans="1:9" x14ac:dyDescent="0.25">
      <c r="A55" s="1"/>
      <c r="B55" s="114" t="s">
        <v>200</v>
      </c>
      <c r="C55" s="115"/>
      <c r="D55" s="115"/>
      <c r="E55" s="115"/>
      <c r="F55" s="116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144452.47893424917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1GD44tJt6EV/0Uf65ewN11JBPtSoMtw/Z/6GyKa3D1cO5fVAZA3ZPWg4pRPiOinFNSvuqC7DSIoCaPbUyg2Y8w==" saltValue="69dOBvaecxe2UPku42SWt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9926883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90334.635300000009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9961472.5289316904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90649.400013278384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10037640.039797131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26707.150296928437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13334.533940949997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87675.830999104583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10158836.992628211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88381.881835865424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10193314.663144013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42">
        <v>0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280316.15323646035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10033937.091728425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4" t="s">
        <v>193</v>
      </c>
      <c r="C37" s="115"/>
      <c r="D37" s="115"/>
      <c r="E37" s="115"/>
      <c r="F37" s="116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275933.27002253168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9790205.2343175225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144895.03746789932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9677139.7204992287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143221.6678633886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9565379.982209539</v>
      </c>
      <c r="H54" s="14" t="s">
        <v>3</v>
      </c>
      <c r="I54" s="1"/>
    </row>
    <row r="55" spans="1:9" x14ac:dyDescent="0.25">
      <c r="A55" s="1"/>
      <c r="B55" s="114" t="s">
        <v>196</v>
      </c>
      <c r="C55" s="115"/>
      <c r="D55" s="115"/>
      <c r="E55" s="115"/>
      <c r="F55" s="116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141567.62373670118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qU3LbbWnLs++GSWwL4wo0JTE1k6f6DLV67UScDBrhubfhScxM4dhSKAnLDYMPf2Iby4gICjuoa/RDHVCvu5DCQ==" saltValue="SPaVpniU0RM7ZeOayQaJIw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1.3565966094775688E-2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1.5031391233336364E-2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9k0Xi3yF1K+gDqVRw8hAZPQqyUDGaUUYE/J4KZAe7CpKhh3NJ4i1EbFjAq3FUdCAgCHaAOIdqxUf52Sc88W4Q==" saltValue="0JJwh5uOaIWupIgaUjHVX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2021-09-07T12:20:14Z</dcterms:modified>
</cp:coreProperties>
</file>