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Assens Spildevand AS (S006)\ØR2027\"/>
    </mc:Choice>
  </mc:AlternateContent>
  <xr:revisionPtr revIDLastSave="0" documentId="13_ncr:1_{9E98A92D-1DBE-4304-9D88-8ADC9CC33FD3}" xr6:coauthVersionLast="47" xr6:coauthVersionMax="47" xr10:uidLastSave="{00000000-0000-0000-0000-000000000000}"/>
  <bookViews>
    <workbookView xWindow="3420" yWindow="3420" windowWidth="21600" windowHeight="12645" firstSheet="9" activeTab="12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ØR2026'!$B$8:$D$25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6" i="12" s="1"/>
  <c r="C20" i="3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8" i="3" s="1"/>
  <c r="C16" i="6"/>
  <c r="C12" i="11" l="1"/>
  <c r="C19" i="3" s="1"/>
  <c r="C13" i="3"/>
  <c r="C12" i="3"/>
  <c r="C20" i="7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<sst xmlns="http://schemas.openxmlformats.org/spreadsheetml/2006/main" count="330" uniqueCount="152">
  <si>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</si>
  <si>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</si>
  <si>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</si>
  <si>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</si>
  <si>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</si>
  <si>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</si>
  <si>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</si>
  <si>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</si>
  <si>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</si>
  <si>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</si>
  <si>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</si>
  <si>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</si>
  <si>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</si>
  <si>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</si>
  <si>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</si>
  <si>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</si>
  <si>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</si>
  <si>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</si>
  <si>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</si>
  <si>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</si>
  <si>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</si>
  <si>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</si>
  <si>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</si>
  <si>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</si>
  <si>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</si>
  <si>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</si>
  <si>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</si>
  <si>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</si>
  <si>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</si>
  <si>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</si>
  <si>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</si>
  <si>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</si>
  <si>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</si>
  <si>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</si>
  <si>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</si>
  <si>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</si>
  <si>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</si>
  <si>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</si>
  <si>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</si>
  <si>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</si>
  <si>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</si>
  <si>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</si>
  <si>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</si>
  <si>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</si>
  <si>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</si>
  <si>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</si>
  <si>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</si>
  <si>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</si>
  <si>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</si>
  <si>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</si>
  <si>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</si>
  <si>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</si>
  <si>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</si>
  <si>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</si>
  <si>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</si>
  <si>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</si>
  <si>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</si>
  <si>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</si>
  <si>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</si>
  <si>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</si>
  <si>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</si>
  <si>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</si>
  <si>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</si>
  <si>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</si>
  <si>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</si>
  <si>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</si>
  <si>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</si>
  <si>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</si>
  <si>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</si>
  <si>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</si>
  <si>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</si>
  <si>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</si>
  <si>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</si>
  <si>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</si>
  <si>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</si>
  <si>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</si>
  <si>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</si>
  <si>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</si>
  <si>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</si>
  <si>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</si>
  <si>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</si>
  <si>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</si>
  <si>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</si>
  <si>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</si>
  <si>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</si>
  <si>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</si>
  <si>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</si>
  <si>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</si>
  <si>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</si>
  <si>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</si>
  <si>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</si>
  <si>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</si>
  <si>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</si>
  <si>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</si>
  <si>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</si>
  <si>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</si>
  <si>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</si>
  <si>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</si>
  <si>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</si>
  <si>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</si>
  <si>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</si>
  <si>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</si>
  <si>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</si>
  <si>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</si>
  <si>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</si>
  <si>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</si>
  <si>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</si>
  <si>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</si>
  <si>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</si>
  <si>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</si>
  <si>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</si>
  <si>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</si>
  <si>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</si>
  <si>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</si>
  <si>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</si>
  <si>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</si>
  <si>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</si>
  <si>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</si>
  <si>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</si>
  <si>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</si>
  <si>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</si>
  <si>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</si>
  <si>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</si>
  <si>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Tillæg til engangsomkostninger vedr.  anlægsprojekter igangsat senest den 1. marts 2016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</si>
  <si>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</si>
  <si>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</si>
  <si>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</si>
  <si>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</si>
  <si>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</si>
  <si>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</si>
  <si>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</si>
  <si>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</si>
  <si>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</si>
  <si>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</si>
  <si>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</si>
  <si>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</si>
  <si>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</si>
  <si>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</si>
  <si>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</si>
  <si>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</si>
  <si>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</si>
  <si>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</si>
  <si>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</si>
  <si>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</si>
  <si>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</si>
  <si>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</si>
  <si>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</si>
  <si>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</si>
  <si>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</si>
  <si>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</si>
  <si>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</si>
  <si>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Afskærende ledning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</si>
</sst>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4" fillId="2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zoomScaleNormal="100" workbookViewId="0">
      <selection activeCell="M15" sqref="M15"/>
    </sheetView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13" t="s">
        <v>0</v>
      </c>
      <c r="D6" s="113"/>
      <c r="E6" s="10"/>
    </row>
    <row r="7" spans="1:5" ht="15" customHeight="1" x14ac:dyDescent="0.25">
      <c r="A7" s="9"/>
      <c r="B7" s="10"/>
      <c r="C7" s="113"/>
      <c r="D7" s="113"/>
      <c r="E7" s="10"/>
    </row>
    <row r="8" spans="1:5" ht="15.75" customHeight="1" x14ac:dyDescent="0.25">
      <c r="A8" s="9"/>
      <c r="B8" s="11"/>
      <c r="C8" s="114" t="s">
        <v>1</v>
      </c>
      <c r="D8" s="114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15" t="s">
        <v>2</v>
      </c>
      <c r="D11" s="115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12" t="s">
        <v>4</v>
      </c>
      <c r="D13" s="112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12" t="s">
        <v>6</v>
      </c>
      <c r="D15" s="112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12" t="s">
        <v>8</v>
      </c>
      <c r="D17" s="112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12" t="s">
        <v>10</v>
      </c>
      <c r="D19" s="112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12" t="s">
        <v>12</v>
      </c>
      <c r="D21" s="112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16" t="s">
        <v>14</v>
      </c>
      <c r="D23" s="116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12" t="s">
        <v>16</v>
      </c>
      <c r="D25" s="112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12" t="s">
        <v>18</v>
      </c>
      <c r="D27" s="112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12" t="s">
        <v>20</v>
      </c>
      <c r="D29" s="112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12" t="s">
        <v>22</v>
      </c>
      <c r="D31" s="112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12" t="s">
        <v>24</v>
      </c>
      <c r="D33" s="112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12" t="s">
        <v>26</v>
      </c>
      <c r="D35" s="112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12" t="s">
        <v>28</v>
      </c>
      <c r="D37" s="112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QiuJ22TsjlVmzRdc+v9rcUPIuZvSvUDy0+VFvWeH19CA6gukUrAEMS8APs5WcbIrKMLBUvk808fa8eiE/a9xeg==" saltValue="co/iMPvcx6yIixlX3IRfF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06" t="s">
        <v>56</v>
      </c>
      <c r="C3" s="106"/>
      <c r="D3" s="106"/>
      <c r="E3" s="9"/>
    </row>
    <row r="4" spans="1:5" ht="15" customHeight="1" x14ac:dyDescent="0.25">
      <c r="A4" s="9"/>
      <c r="B4" s="106"/>
      <c r="C4" s="106"/>
      <c r="D4" s="106"/>
      <c r="E4" s="9"/>
    </row>
    <row r="5" spans="1:5" ht="15" customHeight="1" x14ac:dyDescent="0.25">
      <c r="A5" s="9"/>
      <c r="B5" s="106"/>
      <c r="C5" s="106"/>
      <c r="D5" s="106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07" t="s">
        <v>107</v>
      </c>
      <c r="C8" s="108"/>
      <c r="D8" s="109"/>
      <c r="E8" s="9"/>
    </row>
    <row r="9" spans="1:5" ht="15" customHeight="1" x14ac:dyDescent="0.25">
      <c r="A9" s="9"/>
      <c r="B9" s="91" t="s">
        <v>108</v>
      </c>
      <c r="C9" s="26">
        <v>2563414</v>
      </c>
      <c r="D9" s="39" t="s">
        <v>31</v>
      </c>
      <c r="E9" s="9"/>
    </row>
    <row r="10" spans="1:5" ht="15" customHeight="1" x14ac:dyDescent="0.25">
      <c r="A10" s="9"/>
      <c r="B10" s="92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2" t="s">
        <v>44</v>
      </c>
      <c r="C11" s="26">
        <f>-C9*'8. Nøgletal'!C19</f>
        <v>-51268.28</v>
      </c>
      <c r="D11" s="39" t="s">
        <v>31</v>
      </c>
      <c r="E11" s="9"/>
    </row>
    <row r="12" spans="1:5" ht="26.25" customHeight="1" x14ac:dyDescent="0.25">
      <c r="A12" s="9"/>
      <c r="B12" s="73" t="s">
        <v>109</v>
      </c>
      <c r="C12" s="77">
        <f>SUM(C9:C11)*(1+'8. Nøgletal'!C9)*(1+'8. Nøgletal'!C10)</f>
        <v>2659445.9118428011</v>
      </c>
      <c r="D12" s="78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/2vJ3SMaoL6wto9yyhrSssLbcmS1aKokObaPwPuqmtlFj6ncT64c9Eo2OKzfBWtvt/5RwHS7WILMWKOHZa6lQA==" saltValue="3Qj2dH/QbLD+fcjT4juAb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06" t="s">
        <v>110</v>
      </c>
      <c r="C3" s="106"/>
      <c r="D3" s="106"/>
      <c r="E3" s="9"/>
    </row>
    <row r="4" spans="1:5" ht="15" customHeight="1" x14ac:dyDescent="0.25">
      <c r="A4" s="9"/>
      <c r="B4" s="106"/>
      <c r="C4" s="106"/>
      <c r="D4" s="106"/>
      <c r="E4" s="9"/>
    </row>
    <row r="5" spans="1:5" ht="15" customHeight="1" x14ac:dyDescent="0.25">
      <c r="A5" s="9"/>
      <c r="B5" s="106"/>
      <c r="C5" s="106"/>
      <c r="D5" s="106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07" t="s">
        <v>57</v>
      </c>
      <c r="C8" s="108"/>
      <c r="D8" s="109"/>
      <c r="E8" s="9"/>
    </row>
    <row r="9" spans="1:5" ht="26.25" x14ac:dyDescent="0.25">
      <c r="A9" s="9"/>
      <c r="B9" s="93" t="s">
        <v>111</v>
      </c>
      <c r="C9" s="94">
        <v>3066236</v>
      </c>
      <c r="D9" s="93" t="s">
        <v>31</v>
      </c>
      <c r="E9" s="9"/>
    </row>
    <row r="10" spans="1:5" ht="14.25" customHeight="1" x14ac:dyDescent="0.25">
      <c r="A10" s="9"/>
      <c r="B10" s="37" t="s">
        <v>112</v>
      </c>
      <c r="C10" s="22">
        <v>528763</v>
      </c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-2537473</v>
      </c>
      <c r="D11" s="30" t="s">
        <v>31</v>
      </c>
      <c r="E11" s="9"/>
    </row>
    <row r="12" spans="1:5" ht="14.25" customHeight="1" x14ac:dyDescent="0.25">
      <c r="A12" s="9"/>
      <c r="B12" s="107" t="s">
        <v>59</v>
      </c>
      <c r="C12" s="108"/>
      <c r="D12" s="109"/>
      <c r="E12" s="9"/>
    </row>
    <row r="13" spans="1:5" ht="26.25" customHeight="1" x14ac:dyDescent="0.25">
      <c r="A13" s="9"/>
      <c r="B13" s="93" t="s">
        <v>141</v>
      </c>
      <c r="C13" s="94"/>
      <c r="D13" s="93" t="s">
        <v>31</v>
      </c>
      <c r="E13" s="9"/>
    </row>
    <row r="14" spans="1:5" ht="14.25" customHeight="1" x14ac:dyDescent="0.25">
      <c r="A14" s="9"/>
      <c r="B14" s="37" t="s">
        <v>113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7">
        <f>C11+C15</f>
        <v>-2537473</v>
      </c>
      <c r="D16" s="78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DD30w7IxqMhJglKrsim2pBXrcujD+Y4kSV1nemIARzUxaUTaX8PRwskdIOjH9yipshmZmcJkHNishcawWmdu4g==" saltValue="eK4eT+2s4yZs0ghvSMep7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7" t="s">
        <v>61</v>
      </c>
      <c r="C3" s="117"/>
      <c r="D3" s="117"/>
      <c r="E3" s="117"/>
      <c r="F3" s="117"/>
      <c r="G3" s="117"/>
      <c r="H3" s="117"/>
      <c r="I3" s="9"/>
    </row>
    <row r="4" spans="1:9" ht="15" customHeight="1" x14ac:dyDescent="0.25">
      <c r="A4" s="9"/>
      <c r="B4" s="117"/>
      <c r="C4" s="117"/>
      <c r="D4" s="117"/>
      <c r="E4" s="117"/>
      <c r="F4" s="117"/>
      <c r="G4" s="117"/>
      <c r="H4" s="117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5" t="s">
        <v>63</v>
      </c>
      <c r="C9" s="132" t="s">
        <v>65</v>
      </c>
      <c r="D9" s="133"/>
      <c r="E9" s="132" t="s">
        <v>64</v>
      </c>
      <c r="F9" s="133"/>
      <c r="G9" s="132" t="s">
        <v>66</v>
      </c>
      <c r="H9" s="133"/>
      <c r="I9" s="9"/>
    </row>
    <row r="10" spans="1:9" ht="15" customHeight="1" x14ac:dyDescent="0.25">
      <c r="A10" s="9"/>
      <c r="B10" s="91" t="s">
        <v>151</v>
      </c>
      <c r="C10" s="27">
        <v>0</v>
      </c>
      <c r="D10" s="39" t="s">
        <v>31</v>
      </c>
      <c r="E10" s="26">
        <v>49437</v>
      </c>
      <c r="F10" s="39" t="s">
        <v>31</v>
      </c>
      <c r="G10" s="27">
        <v>0</v>
      </c>
      <c r="H10" s="39" t="s">
        <v>31</v>
      </c>
      <c r="I10" s="9"/>
    </row>
    <row r="11" spans="1:9" ht="15" customHeight="1" x14ac:dyDescent="0.25">
      <c r="A11" s="9"/>
      <c r="B11" s="18" t="s">
        <v>68</v>
      </c>
      <c r="C11" s="77">
        <f>SUM(C10:C10)</f>
        <v>0</v>
      </c>
      <c r="D11" s="77" t="s">
        <v>67</v>
      </c>
      <c r="E11" s="77">
        <f>SUM(E10:E10)</f>
        <v>49437</v>
      </c>
      <c r="F11" s="77" t="s">
        <v>67</v>
      </c>
      <c r="G11" s="77">
        <f>SUM(G10:G10)</f>
        <v>0</v>
      </c>
      <c r="H11" s="78" t="s">
        <v>31</v>
      </c>
      <c r="I11" s="9"/>
    </row>
    <row r="12" spans="1:9" ht="15" customHeight="1" x14ac:dyDescent="0.25">
      <c r="A12" s="9"/>
      <c r="B12" s="18" t="s">
        <v>114</v>
      </c>
      <c r="C12" s="77">
        <f>C11*(1+'8. Nøgletal'!C9)</f>
        <v>0</v>
      </c>
      <c r="D12" s="77" t="s">
        <v>67</v>
      </c>
      <c r="E12" s="77">
        <f>E11*(1+'8. Nøgletal'!C9)</f>
        <v>50865.729299999999</v>
      </c>
      <c r="F12" s="77" t="s">
        <v>67</v>
      </c>
      <c r="G12" s="77">
        <f>G11*(1+'8. Nøgletal'!C9)</f>
        <v>0</v>
      </c>
      <c r="H12" s="78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QB0aHMk0ACYR01QZdeixpNar/W7nyRVJcRwmFeFtCany4UF4XFHR2dJlMnsCwXnAPDjWfB7ckSdEOYICYMENbA==" saltValue="tgXZKkSupAy7J30ddu2go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tabSelected="1" zoomScaleNormal="100" workbookViewId="0">
      <selection activeCell="I11" sqref="I11"/>
    </sheetView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06" t="s">
        <v>69</v>
      </c>
      <c r="C3" s="106"/>
      <c r="D3" s="106"/>
      <c r="E3" s="106"/>
      <c r="F3" s="106"/>
      <c r="G3" s="9"/>
    </row>
    <row r="4" spans="1:7" ht="15" customHeight="1" x14ac:dyDescent="0.25">
      <c r="A4" s="9"/>
      <c r="B4" s="106"/>
      <c r="C4" s="106"/>
      <c r="D4" s="106"/>
      <c r="E4" s="106"/>
      <c r="F4" s="106"/>
      <c r="G4" s="9"/>
    </row>
    <row r="5" spans="1:7" ht="15" customHeight="1" x14ac:dyDescent="0.25">
      <c r="A5" s="9"/>
      <c r="B5" s="106"/>
      <c r="C5" s="106"/>
      <c r="D5" s="106"/>
      <c r="E5" s="106"/>
      <c r="F5" s="106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07" t="s">
        <v>115</v>
      </c>
      <c r="C8" s="108"/>
      <c r="D8" s="108"/>
      <c r="E8" s="108"/>
      <c r="F8" s="109"/>
      <c r="G8" s="9"/>
    </row>
    <row r="9" spans="1:7" ht="15" customHeight="1" x14ac:dyDescent="0.25">
      <c r="A9" s="9"/>
      <c r="B9" s="96" t="s">
        <v>70</v>
      </c>
      <c r="C9" s="110" t="s">
        <v>53</v>
      </c>
      <c r="D9" s="111"/>
      <c r="E9" s="110" t="s">
        <v>54</v>
      </c>
      <c r="F9" s="111"/>
      <c r="G9" s="9"/>
    </row>
    <row r="10" spans="1:7" ht="15" customHeight="1" x14ac:dyDescent="0.25">
      <c r="A10" s="9"/>
      <c r="B10" s="97" t="s">
        <v>71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72</v>
      </c>
      <c r="C11" s="77">
        <f>SUM(C10:C10)</f>
        <v>0</v>
      </c>
      <c r="D11" s="78" t="s">
        <v>31</v>
      </c>
      <c r="E11" s="77">
        <f>SUM(E10:E10)</f>
        <v>0</v>
      </c>
      <c r="F11" s="78" t="s">
        <v>31</v>
      </c>
      <c r="G11" s="9"/>
    </row>
    <row r="12" spans="1:7" ht="15" customHeight="1" x14ac:dyDescent="0.25">
      <c r="A12" s="9"/>
      <c r="B12" s="18" t="s">
        <v>116</v>
      </c>
      <c r="C12" s="77">
        <f>C11*(1+'8. Nøgletal'!C9)</f>
        <v>0</v>
      </c>
      <c r="D12" s="78" t="s">
        <v>31</v>
      </c>
      <c r="E12" s="77">
        <f>E11*(1+'8. Nøgletal'!C9)</f>
        <v>0</v>
      </c>
      <c r="F12" s="78" t="s">
        <v>31</v>
      </c>
      <c r="G12" s="72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0"/>
      <c r="C14" s="90"/>
      <c r="D14" s="90"/>
      <c r="E14" s="90"/>
      <c r="F14" s="90"/>
      <c r="G14" s="9"/>
    </row>
  </sheetData>
  <sheetProtection algorithmName="SHA-512" hashValue="3auWjhB/dz9QQt1zUibu7V2O1cE8k4a1AYQYUaYaFm7/GfhQ0bw/n63nD79I5+Q93pBE2z2O0CiD+1AQXzgUPg==" saltValue="KLiTeuo060fu7ysAxI847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06" t="s">
        <v>73</v>
      </c>
      <c r="C3" s="106"/>
      <c r="D3" s="106"/>
      <c r="E3" s="106"/>
      <c r="F3" s="106"/>
      <c r="G3" s="9"/>
    </row>
    <row r="4" spans="1:7" ht="15" customHeight="1" x14ac:dyDescent="0.25">
      <c r="A4" s="9"/>
      <c r="B4" s="106"/>
      <c r="C4" s="106"/>
      <c r="D4" s="106"/>
      <c r="E4" s="106"/>
      <c r="F4" s="106"/>
      <c r="G4" s="9"/>
    </row>
    <row r="5" spans="1:7" ht="15" customHeight="1" x14ac:dyDescent="0.25">
      <c r="A5" s="9"/>
      <c r="B5" s="106"/>
      <c r="C5" s="106"/>
      <c r="D5" s="106"/>
      <c r="E5" s="106"/>
      <c r="F5" s="106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07" t="s">
        <v>26</v>
      </c>
      <c r="C8" s="108"/>
      <c r="D8" s="108"/>
      <c r="E8" s="108"/>
      <c r="F8" s="109"/>
      <c r="G8" s="9"/>
    </row>
    <row r="9" spans="1:7" ht="15" customHeight="1" x14ac:dyDescent="0.25">
      <c r="A9" s="9"/>
      <c r="B9" s="96" t="s">
        <v>74</v>
      </c>
      <c r="C9" s="98" t="s">
        <v>53</v>
      </c>
      <c r="D9" s="88"/>
      <c r="E9" s="98" t="s">
        <v>54</v>
      </c>
      <c r="F9" s="88"/>
      <c r="G9" s="9"/>
    </row>
    <row r="10" spans="1:7" ht="26.25" customHeight="1" x14ac:dyDescent="0.25">
      <c r="A10" s="9"/>
      <c r="B10" s="99" t="s">
        <v>133</v>
      </c>
      <c r="C10" s="100"/>
      <c r="D10" s="101" t="s">
        <v>31</v>
      </c>
      <c r="E10" s="100"/>
      <c r="F10" s="101" t="s">
        <v>31</v>
      </c>
      <c r="G10" s="9"/>
    </row>
    <row r="11" spans="1:7" ht="26.25" customHeight="1" x14ac:dyDescent="0.25">
      <c r="A11" s="9"/>
      <c r="B11" s="102" t="s">
        <v>134</v>
      </c>
      <c r="C11" s="103">
        <f>SUM(C10:C10)</f>
        <v>0</v>
      </c>
      <c r="D11" s="104" t="s">
        <v>31</v>
      </c>
      <c r="E11" s="103">
        <f>SUM(E10:E10)</f>
        <v>0</v>
      </c>
      <c r="F11" s="104" t="s">
        <v>31</v>
      </c>
      <c r="G11" s="9"/>
    </row>
    <row r="12" spans="1:7" ht="26.25" customHeight="1" x14ac:dyDescent="0.25">
      <c r="A12" s="9"/>
      <c r="B12" s="102" t="s">
        <v>117</v>
      </c>
      <c r="C12" s="103">
        <f>C11*(1+'8. Nøgletal'!C9)</f>
        <v>0</v>
      </c>
      <c r="D12" s="104" t="s">
        <v>31</v>
      </c>
      <c r="E12" s="103">
        <f>E11*(1+'8. Nøgletal'!C9)</f>
        <v>0</v>
      </c>
      <c r="F12" s="104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TJbO4pvfwSLHQXyeU+I53FVsFDfPFWc6zA77pAGRNvVEv0PNoKGHUwIMC1yaeqGFBAhd3GkpZ15TFf5OWuGH1A==" saltValue="92FZVnQ6FcSYqS5mgssnQ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06" t="s">
        <v>75</v>
      </c>
      <c r="C3" s="106"/>
      <c r="D3" s="9"/>
    </row>
    <row r="4" spans="1:4" ht="15" customHeight="1" x14ac:dyDescent="0.25">
      <c r="A4" s="9"/>
      <c r="B4" s="106"/>
      <c r="C4" s="106"/>
      <c r="D4" s="9"/>
    </row>
    <row r="5" spans="1:4" ht="15" customHeight="1" x14ac:dyDescent="0.25">
      <c r="A5" s="9"/>
      <c r="B5" s="106"/>
      <c r="C5" s="106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5" t="s">
        <v>76</v>
      </c>
      <c r="C9" s="4">
        <v>2.8899999999999999E-2</v>
      </c>
      <c r="D9" s="16"/>
    </row>
    <row r="10" spans="1:4" ht="15" customHeight="1" x14ac:dyDescent="0.25">
      <c r="A10" s="9"/>
      <c r="B10" s="105" t="s">
        <v>118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7"/>
      <c r="C12" s="9"/>
      <c r="D12" s="9"/>
    </row>
    <row r="13" spans="1:4" ht="15" customHeight="1" x14ac:dyDescent="0.25">
      <c r="A13" s="9"/>
      <c r="B13" s="18" t="s">
        <v>77</v>
      </c>
      <c r="C13" s="20"/>
      <c r="D13" s="9"/>
    </row>
    <row r="14" spans="1:4" ht="15" customHeight="1" x14ac:dyDescent="0.25">
      <c r="A14" s="9"/>
      <c r="B14" s="105" t="s">
        <v>78</v>
      </c>
      <c r="C14" s="5">
        <v>0</v>
      </c>
      <c r="D14" s="16"/>
    </row>
    <row r="15" spans="1:4" ht="15" customHeight="1" x14ac:dyDescent="0.25">
      <c r="A15" s="9"/>
      <c r="B15" s="105" t="s">
        <v>119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7"/>
      <c r="C17" s="9"/>
      <c r="D17" s="9"/>
    </row>
    <row r="18" spans="1:4" ht="15" customHeight="1" x14ac:dyDescent="0.25">
      <c r="A18" s="9"/>
      <c r="B18" s="18" t="s">
        <v>79</v>
      </c>
      <c r="C18" s="20"/>
      <c r="D18" s="9"/>
    </row>
    <row r="19" spans="1:4" ht="15" customHeight="1" x14ac:dyDescent="0.25">
      <c r="A19" s="9"/>
      <c r="B19" s="81" t="s">
        <v>80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7"/>
      <c r="C21" s="9"/>
      <c r="D21" s="9"/>
    </row>
    <row r="22" spans="1:4" ht="15" customHeight="1" x14ac:dyDescent="0.25">
      <c r="A22" s="9"/>
      <c r="B22" s="107" t="s">
        <v>35</v>
      </c>
      <c r="C22" s="109"/>
      <c r="D22" s="9"/>
    </row>
    <row r="23" spans="1:4" ht="15" customHeight="1" x14ac:dyDescent="0.25">
      <c r="A23" s="9"/>
      <c r="B23" s="37" t="s">
        <v>81</v>
      </c>
      <c r="C23" s="8">
        <v>0</v>
      </c>
      <c r="D23" s="16"/>
    </row>
    <row r="24" spans="1:4" ht="15" customHeight="1" x14ac:dyDescent="0.25">
      <c r="A24" s="9"/>
      <c r="B24" s="37" t="s">
        <v>120</v>
      </c>
      <c r="C24" s="8">
        <v>0</v>
      </c>
      <c r="D24" s="16"/>
    </row>
    <row r="25" spans="1:4" ht="15" customHeight="1" x14ac:dyDescent="0.25">
      <c r="A25" s="9"/>
      <c r="B25" s="107"/>
      <c r="C25" s="109"/>
      <c r="D25" s="9"/>
    </row>
    <row r="26" spans="1:4" ht="15" customHeight="1" x14ac:dyDescent="0.25">
      <c r="A26" s="9"/>
      <c r="B26" s="67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WNewvmsw1SmMQ7tcs9McmVtKSOFAhNSriMVzCeQQGAHaZgWdZwM8HHgh96snFYZ3KHDy+Ue5VQl3F+yi9rk32w==" saltValue="7fBl17Nl5P9UqfJAoa2MB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7" t="s">
        <v>29</v>
      </c>
      <c r="C3" s="117"/>
      <c r="D3" s="117"/>
      <c r="E3" s="9"/>
    </row>
    <row r="4" spans="1:5" ht="15" customHeight="1" x14ac:dyDescent="0.25">
      <c r="A4" s="9"/>
      <c r="B4" s="117"/>
      <c r="C4" s="117"/>
      <c r="D4" s="117"/>
      <c r="E4" s="9"/>
    </row>
    <row r="5" spans="1:5" ht="15" customHeight="1" x14ac:dyDescent="0.25">
      <c r="A5" s="9"/>
      <c r="B5" s="117"/>
      <c r="C5" s="117"/>
      <c r="D5" s="117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99264298.628916532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50865.729299999999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-377081.10121833975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2859310.6061272477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101797393.86312544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467976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2659445.9118428011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-2537473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102387342.77496825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lgDb81cc+uciyDaxfUisDgI3V5inqg0GcgtLUfP7+AALX9OIuzzixHb/OyB9fFR/ZgSFijAHVfQbKvwxtcpeEQ==" saltValue="iw+QdiZbifWbY1LmXgWWX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06" t="s">
        <v>82</v>
      </c>
      <c r="C3" s="106"/>
      <c r="D3" s="106"/>
      <c r="E3" s="9"/>
    </row>
    <row r="4" spans="1:5" ht="15" customHeight="1" x14ac:dyDescent="0.25">
      <c r="A4" s="9"/>
      <c r="B4" s="106"/>
      <c r="C4" s="106"/>
      <c r="D4" s="106"/>
      <c r="E4" s="9"/>
    </row>
    <row r="5" spans="1:5" ht="15" customHeight="1" x14ac:dyDescent="0.25">
      <c r="A5" s="9"/>
      <c r="B5" s="106"/>
      <c r="C5" s="106"/>
      <c r="D5" s="106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83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120854694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208613.70733799785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12470187.327830719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133533495.03516872</v>
      </c>
      <c r="D12" s="30" t="s">
        <v>31</v>
      </c>
      <c r="E12" s="9"/>
    </row>
    <row r="13" spans="1:5" ht="15" customHeight="1" x14ac:dyDescent="0.25">
      <c r="A13" s="9"/>
      <c r="B13" s="37" t="s">
        <v>84</v>
      </c>
      <c r="C13" s="38">
        <v>109092124.74999999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24441370.285168737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85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26815524</v>
      </c>
      <c r="D18" s="39" t="s">
        <v>31</v>
      </c>
      <c r="E18" s="9"/>
    </row>
    <row r="19" spans="1:5" ht="15" customHeight="1" x14ac:dyDescent="0.25">
      <c r="A19" s="9"/>
      <c r="B19" s="18" t="s">
        <v>142</v>
      </c>
      <c r="C19" s="34">
        <f>C15+C18</f>
        <v>51256894.285168737</v>
      </c>
      <c r="D19" s="20" t="s">
        <v>31</v>
      </c>
      <c r="E19" s="9"/>
    </row>
    <row r="20" spans="1:5" ht="29.25" customHeight="1" x14ac:dyDescent="0.25">
      <c r="A20" s="9"/>
      <c r="B20" s="121" t="s">
        <v>143</v>
      </c>
      <c r="C20" s="122"/>
      <c r="D20" s="123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144</v>
      </c>
      <c r="C22" s="19"/>
      <c r="D22" s="20"/>
      <c r="E22" s="9"/>
    </row>
    <row r="23" spans="1:5" ht="26.25" x14ac:dyDescent="0.25">
      <c r="A23" s="9"/>
      <c r="B23" s="42" t="s">
        <v>145</v>
      </c>
      <c r="C23" s="43">
        <f>100*26815524/(116335022+5096132)</f>
        <v>22.08290304150449</v>
      </c>
      <c r="D23" s="39" t="s">
        <v>146</v>
      </c>
      <c r="E23" s="9"/>
    </row>
    <row r="24" spans="1:5" ht="26.25" x14ac:dyDescent="0.25">
      <c r="A24" s="9"/>
      <c r="B24" s="42" t="s">
        <v>147</v>
      </c>
      <c r="C24" s="43">
        <f>C19/C12*100</f>
        <v>38.385046591994922</v>
      </c>
      <c r="D24" s="39" t="s">
        <v>146</v>
      </c>
      <c r="E24" s="9"/>
    </row>
    <row r="25" spans="1:5" ht="56.25" customHeight="1" x14ac:dyDescent="0.25">
      <c r="A25" s="9"/>
      <c r="B25" s="118" t="s">
        <v>148</v>
      </c>
      <c r="C25" s="119"/>
      <c r="D25" s="120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rffwBoazKMiVa409h1HfXcIgSywB6aDnO0OLSs4zB3QU8j7D0z7nv2tjuyoQVTTbeeYOci5njyJx5bp3CNwSHQ==" saltValue="0wpp6+b19o9Fbib2pWpH9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24" t="s">
        <v>86</v>
      </c>
      <c r="C3" s="124"/>
      <c r="D3" s="124"/>
      <c r="E3" s="44"/>
    </row>
    <row r="4" spans="1:5" ht="15" customHeight="1" x14ac:dyDescent="0.25">
      <c r="A4" s="44"/>
      <c r="B4" s="124"/>
      <c r="C4" s="124"/>
      <c r="D4" s="124"/>
      <c r="E4" s="44"/>
    </row>
    <row r="5" spans="1:5" ht="15" customHeight="1" x14ac:dyDescent="0.25">
      <c r="A5" s="44"/>
      <c r="B5" s="124"/>
      <c r="C5" s="124"/>
      <c r="D5" s="124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121</v>
      </c>
      <c r="C9" s="49">
        <v>96612317.824401379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208613.70733799785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29175.633984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-373968.93176816509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2788160.3949613059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99264298.628916532</v>
      </c>
      <c r="D17" s="57" t="s">
        <v>31</v>
      </c>
      <c r="E17" s="44"/>
    </row>
    <row r="18" spans="1:5" ht="15" customHeight="1" x14ac:dyDescent="0.25">
      <c r="A18" s="44"/>
      <c r="B18" s="58" t="s">
        <v>122</v>
      </c>
      <c r="C18" s="54">
        <v>467976</v>
      </c>
      <c r="D18" s="59" t="s">
        <v>31</v>
      </c>
      <c r="E18" s="44"/>
    </row>
    <row r="19" spans="1:5" ht="27" customHeight="1" x14ac:dyDescent="0.25">
      <c r="A19" s="44"/>
      <c r="B19" s="60" t="s">
        <v>123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40</v>
      </c>
      <c r="C20" s="54">
        <v>2744929.4974797578</v>
      </c>
      <c r="D20" s="59" t="s">
        <v>31</v>
      </c>
      <c r="E20" s="44"/>
    </row>
    <row r="21" spans="1:5" ht="15" customHeight="1" x14ac:dyDescent="0.25">
      <c r="A21" s="44"/>
      <c r="B21" s="62" t="s">
        <v>41</v>
      </c>
      <c r="C21" s="63">
        <v>0</v>
      </c>
      <c r="D21" s="64" t="s">
        <v>31</v>
      </c>
      <c r="E21" s="44"/>
    </row>
    <row r="22" spans="1:5" ht="15" customHeight="1" x14ac:dyDescent="0.25">
      <c r="A22" s="44"/>
      <c r="B22" s="48" t="s">
        <v>124</v>
      </c>
      <c r="C22" s="54">
        <v>-1567479</v>
      </c>
      <c r="D22" s="59" t="s">
        <v>31</v>
      </c>
      <c r="E22" s="44"/>
    </row>
    <row r="23" spans="1:5" ht="15" customHeight="1" x14ac:dyDescent="0.25">
      <c r="A23" s="44"/>
      <c r="B23" s="58" t="s">
        <v>42</v>
      </c>
      <c r="C23" s="54">
        <v>0</v>
      </c>
      <c r="D23" s="59" t="s">
        <v>31</v>
      </c>
      <c r="E23" s="44"/>
    </row>
    <row r="24" spans="1:5" ht="15" customHeight="1" x14ac:dyDescent="0.25">
      <c r="A24" s="44"/>
      <c r="B24" s="45" t="s">
        <v>136</v>
      </c>
      <c r="C24" s="65">
        <v>100909725.12639628</v>
      </c>
      <c r="D24" s="47" t="s">
        <v>31</v>
      </c>
      <c r="E24" s="44"/>
    </row>
    <row r="25" spans="1:5" ht="30" customHeight="1" x14ac:dyDescent="0.25">
      <c r="A25" s="44"/>
      <c r="B25" s="125" t="s">
        <v>137</v>
      </c>
      <c r="C25" s="125"/>
      <c r="D25" s="125"/>
      <c r="E25" s="44"/>
    </row>
    <row r="26" spans="1:5" ht="15" customHeight="1" x14ac:dyDescent="0.25">
      <c r="A26" s="44"/>
      <c r="B26" s="44"/>
      <c r="C26" s="44"/>
      <c r="D26" s="44"/>
      <c r="E26" s="44"/>
    </row>
  </sheetData>
  <sheetProtection algorithmName="SHA-512" hashValue="Ty5E0gZYEG3BbmN7tnu7n75wdajg3E68Eh1jDYO3xVs2Gl9C+ucXyKosNg2VdXCVXqCaESHQQ/O5dwgLA21LCQ==" saltValue="lWSrL77d3hhJop8UlH20wA==" spinCount="100000" sheet="1" objects="1" scenarios="1"/>
  <mergeCells count="2">
    <mergeCell ref="B3:D5"/>
    <mergeCell ref="B25:D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6"/>
      <c r="C1" s="66"/>
      <c r="D1" s="66"/>
      <c r="E1" s="9"/>
    </row>
    <row r="2" spans="1:5" ht="15" customHeight="1" x14ac:dyDescent="0.25">
      <c r="A2" s="9"/>
      <c r="B2" s="66"/>
      <c r="C2" s="66"/>
      <c r="D2" s="66"/>
      <c r="E2" s="9"/>
    </row>
    <row r="3" spans="1:5" ht="15" customHeight="1" x14ac:dyDescent="0.25">
      <c r="A3" s="9"/>
      <c r="B3" s="106" t="s">
        <v>45</v>
      </c>
      <c r="C3" s="106"/>
      <c r="D3" s="106"/>
      <c r="E3" s="9"/>
    </row>
    <row r="4" spans="1:5" ht="15" customHeight="1" x14ac:dyDescent="0.25">
      <c r="A4" s="9"/>
      <c r="B4" s="106"/>
      <c r="C4" s="106"/>
      <c r="D4" s="106"/>
      <c r="E4" s="9"/>
    </row>
    <row r="5" spans="1:5" ht="15" customHeight="1" x14ac:dyDescent="0.25">
      <c r="A5" s="9"/>
      <c r="B5" s="106"/>
      <c r="C5" s="106"/>
      <c r="D5" s="106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7"/>
      <c r="C7" s="9"/>
      <c r="D7" s="9"/>
      <c r="E7" s="9"/>
    </row>
    <row r="8" spans="1:5" ht="14.25" customHeight="1" x14ac:dyDescent="0.25">
      <c r="A8" s="9"/>
      <c r="B8" s="107" t="s">
        <v>87</v>
      </c>
      <c r="C8" s="108"/>
      <c r="D8" s="109"/>
      <c r="E8" s="9"/>
    </row>
    <row r="9" spans="1:5" ht="15" customHeight="1" x14ac:dyDescent="0.25">
      <c r="A9" s="9"/>
      <c r="B9" s="42" t="s">
        <v>88</v>
      </c>
      <c r="C9" s="2">
        <v>19238831.694813251</v>
      </c>
      <c r="D9" s="39" t="s">
        <v>31</v>
      </c>
      <c r="E9" s="9"/>
    </row>
    <row r="10" spans="1:5" ht="15" customHeight="1" x14ac:dyDescent="0.25">
      <c r="A10" s="9"/>
      <c r="B10" s="68" t="s">
        <v>89</v>
      </c>
      <c r="C10" s="3">
        <f>-'8. Nøgletal'!C19*C9</f>
        <v>-384776.63389626506</v>
      </c>
      <c r="D10" s="39" t="s">
        <v>31</v>
      </c>
      <c r="E10" s="9"/>
    </row>
    <row r="11" spans="1:5" ht="15" customHeight="1" x14ac:dyDescent="0.25">
      <c r="A11" s="9"/>
      <c r="B11" s="68" t="s">
        <v>90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91</v>
      </c>
      <c r="C12" s="2">
        <f>SUM(C9:C11)</f>
        <v>18854055.060916986</v>
      </c>
      <c r="D12" s="39" t="s">
        <v>31</v>
      </c>
      <c r="E12" s="9"/>
    </row>
    <row r="13" spans="1:5" ht="15" customHeight="1" x14ac:dyDescent="0.25">
      <c r="A13" s="9"/>
      <c r="B13" s="69" t="s">
        <v>92</v>
      </c>
      <c r="C13" s="70">
        <f>-C12*'8. Nøgletal'!C19</f>
        <v>-377081.10121833975</v>
      </c>
      <c r="D13" s="71" t="s">
        <v>31</v>
      </c>
      <c r="E13" s="72"/>
    </row>
    <row r="14" spans="1:5" ht="15" customHeight="1" x14ac:dyDescent="0.25">
      <c r="A14" s="9"/>
      <c r="B14" s="107" t="s">
        <v>93</v>
      </c>
      <c r="C14" s="108"/>
      <c r="D14" s="109"/>
      <c r="E14" s="9"/>
    </row>
    <row r="15" spans="1:5" ht="15" customHeight="1" x14ac:dyDescent="0.25">
      <c r="A15" s="9"/>
      <c r="B15" s="37" t="s">
        <v>46</v>
      </c>
      <c r="C15" s="3">
        <v>88714067.758297175</v>
      </c>
      <c r="D15" s="39" t="s">
        <v>31</v>
      </c>
      <c r="E15" s="9"/>
    </row>
    <row r="16" spans="1:5" ht="15" customHeight="1" x14ac:dyDescent="0.25">
      <c r="A16" s="9"/>
      <c r="B16" s="68" t="s">
        <v>89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8" t="s">
        <v>94</v>
      </c>
      <c r="C17" s="2">
        <f>('5.2. Varige tillæg'!E18)*(1+'8. Nøgletal'!C9)*(1-'8. Nøgletal'!C14)+'5.6 Anlægsprojekter'!E12-'6. Bortfald'!E12+'7. Tilknyttet virksomhed'!E12</f>
        <v>50865.729299999999</v>
      </c>
      <c r="D17" s="39" t="s">
        <v>31</v>
      </c>
      <c r="E17" s="9"/>
    </row>
    <row r="18" spans="1:5" ht="15" customHeight="1" x14ac:dyDescent="0.25">
      <c r="A18" s="9"/>
      <c r="B18" s="42" t="s">
        <v>95</v>
      </c>
      <c r="C18" s="2">
        <f>SUM(C15:C17)</f>
        <v>88764933.487597182</v>
      </c>
      <c r="D18" s="39" t="s">
        <v>31</v>
      </c>
      <c r="E18" s="9"/>
    </row>
    <row r="19" spans="1:5" ht="15" customHeight="1" x14ac:dyDescent="0.25">
      <c r="A19" s="9"/>
      <c r="B19" s="69" t="s">
        <v>96</v>
      </c>
      <c r="C19" s="70">
        <f>-C18*'8. Nøgletal'!C15</f>
        <v>0</v>
      </c>
      <c r="D19" s="71" t="s">
        <v>31</v>
      </c>
      <c r="E19" s="9"/>
    </row>
    <row r="20" spans="1:5" ht="15" customHeight="1" x14ac:dyDescent="0.25">
      <c r="A20" s="9"/>
      <c r="B20" s="18" t="s">
        <v>97</v>
      </c>
      <c r="C20" s="34">
        <f>C13+C19</f>
        <v>-377081.10121833975</v>
      </c>
      <c r="D20" s="20" t="s">
        <v>31</v>
      </c>
      <c r="E20" s="9"/>
    </row>
    <row r="21" spans="1:5" ht="39.950000000000003" customHeight="1" x14ac:dyDescent="0.25">
      <c r="A21" s="9"/>
      <c r="B21" s="126" t="s">
        <v>125</v>
      </c>
      <c r="C21" s="127"/>
      <c r="D21" s="128"/>
      <c r="E21" s="72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Wq7YS9jaREJnM5PY0NaX44miU14dhunUG66Ir29CUwVDF3lb61dk1xJhoTuqoP/P5k9UGtqkhTirjhd+jPdgHQ==" saltValue="5pWke4N9mqhlTQoxPlL5/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7" t="s">
        <v>47</v>
      </c>
      <c r="C3" s="117"/>
      <c r="D3" s="117"/>
      <c r="E3" s="9"/>
    </row>
    <row r="4" spans="1:5" ht="15" customHeight="1" x14ac:dyDescent="0.25">
      <c r="A4" s="9"/>
      <c r="B4" s="117"/>
      <c r="C4" s="117"/>
      <c r="D4" s="117"/>
      <c r="E4" s="9"/>
    </row>
    <row r="5" spans="1:5" ht="15" customHeight="1" x14ac:dyDescent="0.25">
      <c r="A5" s="9"/>
      <c r="B5" s="117"/>
      <c r="C5" s="117"/>
      <c r="D5" s="117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9" t="s">
        <v>98</v>
      </c>
      <c r="C8" s="130"/>
      <c r="D8" s="131"/>
      <c r="E8" s="9"/>
    </row>
    <row r="9" spans="1:5" ht="15" customHeight="1" x14ac:dyDescent="0.25">
      <c r="A9" s="9"/>
      <c r="B9" s="74" t="s">
        <v>138</v>
      </c>
      <c r="C9" s="26">
        <f>'5.1.a. § 10-tillæg'!E9</f>
        <v>4716.4614186499966</v>
      </c>
      <c r="D9" s="39" t="s">
        <v>31</v>
      </c>
      <c r="E9" s="9"/>
    </row>
    <row r="10" spans="1:5" ht="15" customHeight="1" x14ac:dyDescent="0.25">
      <c r="A10" s="9"/>
      <c r="B10" s="74" t="s">
        <v>139</v>
      </c>
      <c r="C10" s="26">
        <f>'5.1.a. § 10-tillæg'!E10</f>
        <v>11775390.18641207</v>
      </c>
      <c r="D10" s="39" t="s">
        <v>31</v>
      </c>
      <c r="E10" s="9"/>
    </row>
    <row r="11" spans="1:5" ht="15" customHeight="1" x14ac:dyDescent="0.25">
      <c r="A11" s="9"/>
      <c r="B11" s="74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4" t="s">
        <v>149</v>
      </c>
      <c r="C12" s="75">
        <v>643691.68000000005</v>
      </c>
      <c r="D12" s="39" t="s">
        <v>31</v>
      </c>
      <c r="E12" s="9"/>
    </row>
    <row r="13" spans="1:5" ht="15" customHeight="1" x14ac:dyDescent="0.25">
      <c r="A13" s="9"/>
      <c r="B13" s="76" t="s">
        <v>150</v>
      </c>
      <c r="C13" s="75">
        <v>46389</v>
      </c>
      <c r="D13" s="39" t="s">
        <v>31</v>
      </c>
      <c r="E13" s="9"/>
    </row>
    <row r="14" spans="1:5" ht="15" customHeight="1" x14ac:dyDescent="0.25">
      <c r="A14" s="9"/>
      <c r="B14" s="76"/>
      <c r="C14" s="75"/>
      <c r="D14" s="39" t="s">
        <v>31</v>
      </c>
      <c r="E14" s="9"/>
    </row>
    <row r="15" spans="1:5" ht="15" customHeight="1" x14ac:dyDescent="0.25">
      <c r="A15" s="9"/>
      <c r="B15" s="76"/>
      <c r="C15" s="75"/>
      <c r="D15" s="39" t="s">
        <v>31</v>
      </c>
      <c r="E15" s="9"/>
    </row>
    <row r="16" spans="1:5" ht="15" customHeight="1" x14ac:dyDescent="0.25">
      <c r="A16" s="9"/>
      <c r="B16" s="76"/>
      <c r="C16" s="75"/>
      <c r="D16" s="39" t="s">
        <v>31</v>
      </c>
      <c r="E16" s="9"/>
    </row>
    <row r="17" spans="1:5" ht="15" customHeight="1" x14ac:dyDescent="0.25">
      <c r="A17" s="9"/>
      <c r="B17" s="76"/>
      <c r="C17" s="75"/>
      <c r="D17" s="39" t="s">
        <v>31</v>
      </c>
      <c r="E17" s="9"/>
    </row>
    <row r="18" spans="1:5" ht="15" customHeight="1" x14ac:dyDescent="0.25">
      <c r="A18" s="9"/>
      <c r="B18" s="76"/>
      <c r="C18" s="75"/>
      <c r="D18" s="39" t="s">
        <v>31</v>
      </c>
      <c r="E18" s="9"/>
    </row>
    <row r="19" spans="1:5" ht="15" customHeight="1" x14ac:dyDescent="0.25">
      <c r="A19" s="9"/>
      <c r="B19" s="76"/>
      <c r="C19" s="75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7">
        <f>SUM(C9:C19)</f>
        <v>12470187.327830719</v>
      </c>
      <c r="D20" s="78" t="s">
        <v>31</v>
      </c>
      <c r="E20" s="9"/>
    </row>
    <row r="21" spans="1:5" ht="15" customHeight="1" x14ac:dyDescent="0.25">
      <c r="A21" s="9"/>
      <c r="B21" s="79"/>
      <c r="C21" s="80"/>
      <c r="D21" s="80"/>
      <c r="E21" s="9"/>
    </row>
    <row r="22" spans="1:5" ht="15" customHeight="1" x14ac:dyDescent="0.25">
      <c r="A22" s="9"/>
      <c r="B22" s="107" t="s">
        <v>39</v>
      </c>
      <c r="C22" s="108"/>
      <c r="D22" s="109"/>
      <c r="E22" s="9"/>
    </row>
    <row r="23" spans="1:5" ht="15" customHeight="1" x14ac:dyDescent="0.25">
      <c r="A23" s="9"/>
      <c r="B23" s="81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1" t="s">
        <v>50</v>
      </c>
      <c r="C24" s="26">
        <v>467976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7">
        <f>SUM(C23:C24)</f>
        <v>467976</v>
      </c>
      <c r="D25" s="78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Iu1tt92wbjUXpCIhQVkd2E4eqtfOt+XVZwm7ou/u0ut3jLrf5nHyFYKDBllX7A/7pLchjk6ZoQZIzb/d0YkImw==" saltValue="RobEHEgIs282lk1hOAxL4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06" t="s">
        <v>99</v>
      </c>
      <c r="C3" s="106"/>
      <c r="D3" s="106"/>
      <c r="E3" s="106"/>
      <c r="F3" s="106"/>
      <c r="G3" s="9"/>
    </row>
    <row r="4" spans="1:7" ht="19.5" customHeight="1" x14ac:dyDescent="0.25">
      <c r="A4" s="9"/>
      <c r="B4" s="106"/>
      <c r="C4" s="106"/>
      <c r="D4" s="106"/>
      <c r="E4" s="106"/>
      <c r="F4" s="106"/>
      <c r="G4" s="9"/>
    </row>
    <row r="5" spans="1:7" ht="19.5" customHeight="1" x14ac:dyDescent="0.25">
      <c r="A5" s="9"/>
      <c r="B5" s="106"/>
      <c r="C5" s="106"/>
      <c r="D5" s="106"/>
      <c r="E5" s="106"/>
      <c r="F5" s="106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2" t="s">
        <v>126</v>
      </c>
      <c r="C8" s="83" t="s">
        <v>100</v>
      </c>
      <c r="D8" s="84" t="s">
        <v>101</v>
      </c>
      <c r="E8" s="84" t="s">
        <v>102</v>
      </c>
      <c r="F8" s="20"/>
      <c r="G8" s="9"/>
    </row>
    <row r="9" spans="1:7" ht="15" customHeight="1" x14ac:dyDescent="0.25">
      <c r="A9" s="9"/>
      <c r="B9" s="74" t="s">
        <v>138</v>
      </c>
      <c r="C9" s="26">
        <v>83472.538581350003</v>
      </c>
      <c r="D9" s="26">
        <v>88189</v>
      </c>
      <c r="E9" s="26">
        <f>MAX(D9-C9,0)</f>
        <v>4716.4614186499966</v>
      </c>
      <c r="F9" s="39" t="s">
        <v>31</v>
      </c>
      <c r="G9" s="9"/>
    </row>
    <row r="10" spans="1:7" ht="43.5" customHeight="1" x14ac:dyDescent="0.25">
      <c r="A10" s="9"/>
      <c r="B10" s="74" t="s">
        <v>139</v>
      </c>
      <c r="C10" s="26">
        <v>22759807.81358793</v>
      </c>
      <c r="D10" s="26">
        <v>34535198</v>
      </c>
      <c r="E10" s="26">
        <f t="shared" ref="E10:E19" si="0">MAX(D10-C10,0)</f>
        <v>11775390.18641207</v>
      </c>
      <c r="F10" s="39" t="s">
        <v>31</v>
      </c>
      <c r="G10" s="9"/>
    </row>
    <row r="11" spans="1:7" ht="15" customHeight="1" x14ac:dyDescent="0.25">
      <c r="A11" s="9"/>
      <c r="B11" s="74" t="s">
        <v>140</v>
      </c>
      <c r="C11" s="26">
        <v>497718.72630181001</v>
      </c>
      <c r="D11" s="26">
        <v>87764.28</v>
      </c>
      <c r="E11" s="26">
        <f t="shared" si="0"/>
        <v>0</v>
      </c>
      <c r="F11" s="39" t="s">
        <v>31</v>
      </c>
      <c r="G11" s="9"/>
    </row>
    <row r="12" spans="1:7" ht="15" hidden="1" customHeight="1" x14ac:dyDescent="0.25">
      <c r="A12" s="9"/>
      <c r="B12" s="74"/>
      <c r="C12" s="26"/>
      <c r="D12" s="26"/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6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6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6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6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6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6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6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7"/>
      <c r="D20" s="77"/>
      <c r="E20" s="77"/>
      <c r="F20" s="78"/>
      <c r="G20" s="9"/>
    </row>
    <row r="21" spans="1:7" ht="39.75" customHeight="1" x14ac:dyDescent="0.25">
      <c r="A21" s="9"/>
      <c r="B21" s="121" t="s">
        <v>103</v>
      </c>
      <c r="C21" s="122"/>
      <c r="D21" s="122"/>
      <c r="E21" s="122"/>
      <c r="F21" s="123"/>
      <c r="G21" s="9"/>
    </row>
    <row r="22" spans="1:7" ht="15" customHeight="1" x14ac:dyDescent="0.25">
      <c r="A22" s="9"/>
      <c r="B22" s="85"/>
      <c r="C22" s="80"/>
      <c r="D22" s="80"/>
      <c r="E22" s="80"/>
      <c r="F22" s="80"/>
      <c r="G22" s="9"/>
    </row>
    <row r="23" spans="1:7" ht="15" customHeight="1" x14ac:dyDescent="0.25">
      <c r="A23" s="9"/>
      <c r="B23" s="85"/>
      <c r="C23" s="80"/>
      <c r="D23" s="80"/>
      <c r="E23" s="80"/>
      <c r="F23" s="80"/>
      <c r="G23" s="9"/>
    </row>
  </sheetData>
  <sheetProtection algorithmName="SHA-512" hashValue="+mwZ2EFe3mTeKLTYuqsK7BVKu9UnC0MC6ra6j21BkWsoVwQ3HDzDwdgaVvQ/yBn/icJ2Pp20ShCfejBc9pNMNQ==" saltValue="4UzWKVFLCHz8QDuQTncSo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7" t="s">
        <v>51</v>
      </c>
      <c r="C3" s="117"/>
      <c r="D3" s="117"/>
      <c r="E3" s="117"/>
      <c r="F3" s="117"/>
      <c r="G3" s="9"/>
    </row>
    <row r="4" spans="1:7" ht="15" customHeight="1" x14ac:dyDescent="0.25">
      <c r="A4" s="9"/>
      <c r="B4" s="117"/>
      <c r="C4" s="117"/>
      <c r="D4" s="117"/>
      <c r="E4" s="117"/>
      <c r="F4" s="117"/>
      <c r="G4" s="9"/>
    </row>
    <row r="5" spans="1:7" ht="15" customHeight="1" x14ac:dyDescent="0.25">
      <c r="A5" s="9"/>
      <c r="B5" s="117"/>
      <c r="C5" s="117"/>
      <c r="D5" s="117"/>
      <c r="E5" s="117"/>
      <c r="F5" s="117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6" t="s">
        <v>52</v>
      </c>
      <c r="C9" s="28" t="s">
        <v>53</v>
      </c>
      <c r="D9" s="87"/>
      <c r="E9" s="28" t="s">
        <v>54</v>
      </c>
      <c r="F9" s="88"/>
      <c r="G9" s="9"/>
    </row>
    <row r="10" spans="1:7" ht="15" customHeight="1" x14ac:dyDescent="0.25">
      <c r="A10" s="9"/>
      <c r="B10" s="89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9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9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9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9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9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9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9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104</v>
      </c>
      <c r="C18" s="77">
        <f>SUM(C10:C17)</f>
        <v>0</v>
      </c>
      <c r="D18" s="78" t="s">
        <v>31</v>
      </c>
      <c r="E18" s="77">
        <f>SUM(E10:E17)</f>
        <v>0</v>
      </c>
      <c r="F18" s="78" t="s">
        <v>31</v>
      </c>
      <c r="G18" s="9"/>
    </row>
    <row r="19" spans="1:7" ht="15" customHeight="1" x14ac:dyDescent="0.25">
      <c r="A19" s="9"/>
      <c r="B19" s="89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9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9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2" t="s">
        <v>105</v>
      </c>
      <c r="C22" s="77">
        <f>SUM(C18:C21)</f>
        <v>0</v>
      </c>
      <c r="D22" s="78" t="s">
        <v>31</v>
      </c>
      <c r="E22" s="77">
        <f>SUM(E18:E21)</f>
        <v>0</v>
      </c>
      <c r="F22" s="78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XaxHncTxAA4FkgvONOK8k5YuL0OJCPb6ieqwlodEdzOUmSAt4FRkgO5diH24C0dWBQx8WXC4Dj83L7TAmFrMvg==" saltValue="/8CrPa7JhTvStJDkqgIJV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7" t="s">
        <v>55</v>
      </c>
      <c r="C3" s="117"/>
      <c r="D3" s="117"/>
      <c r="E3" s="117"/>
      <c r="F3" s="117"/>
      <c r="G3" s="9"/>
    </row>
    <row r="4" spans="1:7" ht="15" customHeight="1" x14ac:dyDescent="0.25">
      <c r="A4" s="9"/>
      <c r="B4" s="117"/>
      <c r="C4" s="117"/>
      <c r="D4" s="117"/>
      <c r="E4" s="117"/>
      <c r="F4" s="117"/>
      <c r="G4" s="9"/>
    </row>
    <row r="5" spans="1:7" ht="15" customHeight="1" x14ac:dyDescent="0.25">
      <c r="A5" s="9"/>
      <c r="B5" s="117"/>
      <c r="C5" s="117"/>
      <c r="D5" s="117"/>
      <c r="E5" s="117"/>
      <c r="F5" s="117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07" t="s">
        <v>18</v>
      </c>
      <c r="C8" s="108"/>
      <c r="D8" s="108"/>
      <c r="E8" s="108"/>
      <c r="F8" s="109"/>
      <c r="G8" s="9"/>
    </row>
    <row r="9" spans="1:7" ht="15" customHeight="1" x14ac:dyDescent="0.25">
      <c r="A9" s="9"/>
      <c r="B9" s="86" t="s">
        <v>52</v>
      </c>
      <c r="C9" s="28" t="s">
        <v>53</v>
      </c>
      <c r="D9" s="87"/>
      <c r="E9" s="28" t="s">
        <v>54</v>
      </c>
      <c r="F9" s="88"/>
      <c r="G9" s="9"/>
    </row>
    <row r="10" spans="1:7" ht="15" customHeight="1" x14ac:dyDescent="0.25">
      <c r="A10" s="9"/>
      <c r="B10" s="89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9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9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106</v>
      </c>
      <c r="C13" s="77">
        <f>SUM(C10:C12)</f>
        <v>0</v>
      </c>
      <c r="D13" s="78" t="s">
        <v>31</v>
      </c>
      <c r="E13" s="77">
        <f>SUM(E10:E12)</f>
        <v>0</v>
      </c>
      <c r="F13" s="78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90"/>
      <c r="C15" s="90"/>
      <c r="D15" s="90"/>
      <c r="E15" s="90"/>
      <c r="F15" s="90"/>
      <c r="G15" s="9"/>
    </row>
  </sheetData>
  <sheetProtection algorithmName="SHA-512" hashValue="qMbw1wIA60rCV75baAjAwaAWekGD41UWLW+BAQsfAkiUsM8L+f7kSkhLj5ke8rJoQfGprIsG5sPQ0yM4uxJwpw==" saltValue="vyL2vFGC81UTnsZDwpDtT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2026-08-19T12:57:41Z</dcterms:modified>
</cp:coreProperties>
</file>