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Vejen Spildevand (S10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C14" i="19" l="1"/>
  <c r="E28" i="32" l="1"/>
  <c r="E32" i="32" l="1"/>
  <c r="C30" i="2" s="1"/>
  <c r="E38" i="32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2" i="37" s="1"/>
  <c r="G11" i="11"/>
  <c r="C13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2" i="37" s="1"/>
  <c r="E13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<sst xmlns="http://schemas.openxmlformats.org/spreadsheetml/2006/main" count="687" uniqueCount="277">
  <si>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</si>
  <si>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</si>
  <si>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</si>
  <si>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</si>
  <si>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</si>
  <si>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</si>
  <si>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</si>
  <si>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</si>
  <si>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</si>
  <si>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</si>
  <si>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</si>
  <si>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</si>
  <si>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</si>
  <si>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</si>
  <si>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</si>
  <si>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</si>
  <si>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</si>
  <si>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</si>
  <si>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</si>
  <si>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</si>
  <si>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</si>
  <si>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</si>
  <si>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</si>
  <si>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</si>
  <si>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</si>
  <si>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</si>
  <si>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</si>
  <si>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</si>
  <si>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</si>
  <si>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</si>
  <si>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</si>
  <si>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</si>
  <si>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</si>
  <si>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</si>
  <si>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</si>
  <si>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</si>
  <si>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</si>
  <si>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</si>
  <si>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</si>
  <si>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</si>
  <si>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</si>
  <si>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</si>
  <si>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</si>
  <si>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</si>
  <si>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</si>
  <si>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</si>
  <si>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</si>
  <si>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</si>
  <si>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</si>
  <si>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</si>
  <si>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</si>
  <si>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</si>
  <si>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</si>
  <si>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</si>
  <si>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</si>
  <si>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</si>
  <si>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</si>
  <si>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</si>
  <si>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</si>
  <si>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</si>
  <si>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</si>
  <si>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</si>
  <si>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</si>
  <si>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</si>
  <si>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</si>
  <si>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</si>
  <si>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</si>
  <si>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</si>
  <si>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</si>
  <si>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</si>
  <si>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</si>
  <si>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</si>
  <si>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</si>
  <si>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</si>
  <si>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</si>
  <si>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</si>
  <si>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</si>
  <si>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</si>
  <si>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</si>
  <si>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</si>
  <si>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</si>
  <si>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</si>
  <si>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</si>
  <si>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</si>
  <si>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</si>
  <si>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</si>
  <si>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</si>
  <si>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</si>
  <si>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</si>
  <si>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</si>
  <si>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</si>
  <si>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</si>
  <si>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</si>
  <si>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</si>
  <si>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</si>
  <si>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</si>
  <si>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</si>
  <si>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</si>
  <si>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</si>
  <si>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</si>
  <si>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</si>
  <si>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</si>
  <si>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</si>
  <si>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</si>
  <si>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</si>
  <si>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</si>
  <si>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</si>
  <si>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</si>
  <si>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</si>
  <si>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</si>
  <si>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</si>
  <si>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</si>
  <si>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</si>
  <si>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</si>
  <si>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</si>
  <si>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</si>
  <si>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</si>
  <si>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</si>
  <si>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</si>
  <si>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</si>
  <si>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</si>
  <si>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</si>
  <si>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</si>
  <si>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</si>
  <si>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</si>
  <si>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</si>
  <si>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</si>
  <si>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</si>
  <si>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</si>
  <si>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</si>
  <si>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</si>
  <si>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</si>
  <si>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</si>
  <si>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</si>
  <si>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</si>
  <si>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</si>
  <si>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</si>
  <si>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</si>
  <si>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</si>
  <si>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</si>
  <si>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</si>
  <si>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</si>
  <si>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</si>
  <si>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</si>
  <si>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</si>
  <si>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</si>
  <si>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</si>
  <si>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</si>
  <si>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</si>
  <si>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</si>
  <si>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</si>
  <si>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</si>
  <si>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</si>
  <si>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</si>
  <si>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</si>
  <si>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</si>
  <si>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</si>
  <si>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</si>
  <si>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</si>
  <si>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</si>
  <si>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</si>
  <si>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</si>
  <si>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</si>
  <si>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</si>
  <si>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</si>
  <si>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</si>
  <si>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</si>
  <si>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</si>
  <si>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</si>
  <si>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</si>
  <si>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</si>
  <si>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</si>
  <si>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</si>
  <si>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</si>
  <si>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</si>
  <si>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</si>
  <si>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</si>
  <si>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</si>
  <si>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</si>
  <si>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</si>
  <si>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</si>
  <si>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</si>
  <si>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</si>
  <si>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</si>
  <si>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</si>
  <si>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</si>
  <si>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</si>
  <si>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</si>
  <si>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</si>
  <si>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</si>
  <si>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</si>
  <si>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</si>
  <si>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</si>
  <si>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</si>
  <si>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</si>
  <si>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</si>
  <si>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</si>
  <si>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</si>
  <si>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</si>
  <si>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</si>
  <si>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</si>
  <si>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</si>
  <si>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</si>
  <si>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</si>
  <si>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</si>
  <si>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</si>
  <si>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</si>
  <si>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</si>
  <si>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</si>
  <si>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</si>
  <si>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</si>
  <si>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</si>
  <si>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</si>
  <si>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</si>
  <si>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</si>
  <si>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</si>
  <si>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</si>
  <si>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</si>
  <si>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</si>
  <si>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</si>
  <si>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</si>
  <si>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</si>
  <si>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</si>
  <si>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</si>
  <si>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</si>
  <si>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</si>
  <si>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</si>
  <si>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</si>
  <si>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</si>
  <si>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</si>
  <si>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</si>
  <si>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</si>
  <si>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</si>
  <si>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</si>
  <si>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</si>
  <si>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</si>
  <si>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</si>
  <si>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</si>
  <si>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</si>
  <si>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</si>
  <si>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</si>
  <si>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</si>
  <si>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</si>
  <si>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</si>
  <si>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</si>
  <si>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</si>
  <si>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</si>
  <si>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</si>
  <si>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</si>
  <si>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</si>
  <si>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</si>
  <si>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</si>
  <si>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</si>
  <si>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</si>
  <si>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</si>
  <si>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</si>
  <si>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</si>
  <si>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</si>
  <si>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</si>
  <si>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</si>
  <si>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</si>
  <si>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</si>
  <si>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</si>
  <si>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</si>
  <si>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</si>
  <si>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Afgift til Forsyningssekretariatet</t>
  </si>
  <si>
    <t>Køb af ydelser og produkter fra andre vandselskaber reguleret af vandsektorloven</t>
  </si>
  <si>
    <t>Ejendomsskatter</t>
  </si>
  <si>
    <t>Erstatninger</t>
  </si>
  <si>
    <t>Ingen tilknyttet virksomhed</t>
  </si>
  <si>
    <t>Ingen bortfald eller nedsættelse</t>
  </si>
  <si>
    <t xml:space="preserve">Udvidelse af forsyningsområde </t>
  </si>
  <si>
    <t>Udvidelse af forsyningsområde</t>
  </si>
  <si>
    <t>Ingen engangstillæg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</si>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</sst>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6" t="s">
        <v>196</v>
      </c>
      <c r="C8" s="87"/>
      <c r="D8" s="88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72863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208714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68583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70000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420160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430474.44061440002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6" t="s">
        <v>178</v>
      </c>
      <c r="C18" s="87"/>
      <c r="D18" s="88"/>
      <c r="E18" s="1"/>
      <c r="F18" s="1"/>
    </row>
    <row r="19" spans="1:6" x14ac:dyDescent="0.25">
      <c r="A19" s="1"/>
      <c r="B19" s="54" t="s">
        <v>147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86"/>
      <c r="C23" s="87"/>
      <c r="D23" s="88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6" t="s">
        <v>146</v>
      </c>
      <c r="C26" s="87"/>
      <c r="D26" s="88"/>
      <c r="E26" s="1"/>
      <c r="F26" s="1"/>
    </row>
    <row r="27" spans="1:6" x14ac:dyDescent="0.25">
      <c r="A27" s="1"/>
      <c r="B27" s="54" t="s">
        <v>147</v>
      </c>
      <c r="C27" s="9">
        <v>1000000</v>
      </c>
      <c r="D27" s="14" t="s">
        <v>3</v>
      </c>
      <c r="E27" s="1"/>
      <c r="F27" s="1"/>
    </row>
    <row r="28" spans="1:6" x14ac:dyDescent="0.25">
      <c r="A28" s="1"/>
      <c r="B28" s="54" t="s">
        <v>148</v>
      </c>
      <c r="C28" s="9">
        <v>1000000</v>
      </c>
      <c r="D28" s="14" t="s">
        <v>3</v>
      </c>
      <c r="E28" s="1"/>
      <c r="F28" s="1"/>
    </row>
    <row r="29" spans="1:6" x14ac:dyDescent="0.25">
      <c r="A29" s="1"/>
      <c r="B29" s="54" t="s">
        <v>149</v>
      </c>
      <c r="C29" s="9">
        <v>456821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6"/>
      <c r="C31" s="87"/>
      <c r="D31" s="88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137</v>
      </c>
      <c r="C8" s="87"/>
      <c r="D8" s="87"/>
      <c r="E8" s="87"/>
      <c r="F8" s="88"/>
      <c r="G8" s="1"/>
    </row>
    <row r="9" spans="1:7" x14ac:dyDescent="0.25">
      <c r="A9" s="1"/>
      <c r="B9" s="92" t="s">
        <v>138</v>
      </c>
      <c r="C9" s="93"/>
      <c r="D9" s="94"/>
      <c r="E9" s="9">
        <v>74696833.145914063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45928642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90" t="s">
        <v>140</v>
      </c>
      <c r="C12" s="91"/>
      <c r="D12" s="101"/>
      <c r="E12" s="10">
        <f>E9-(E10-E11)</f>
        <v>28768191.145914063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52</v>
      </c>
      <c r="C16" s="87"/>
      <c r="D16" s="87"/>
      <c r="E16" s="87"/>
      <c r="F16" s="88"/>
      <c r="G16" s="1"/>
    </row>
    <row r="17" spans="1:7" x14ac:dyDescent="0.25">
      <c r="A17" s="1"/>
      <c r="B17" s="92" t="s">
        <v>53</v>
      </c>
      <c r="C17" s="93"/>
      <c r="D17" s="94"/>
      <c r="E17" s="9">
        <v>69701594.775327668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48012825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90" t="s">
        <v>55</v>
      </c>
      <c r="C20" s="91"/>
      <c r="D20" s="101"/>
      <c r="E20" s="10">
        <f>E17-(E18-E19)</f>
        <v>21688769.775327668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245</v>
      </c>
      <c r="C24" s="87"/>
      <c r="D24" s="87"/>
      <c r="E24" s="87"/>
      <c r="F24" s="88"/>
      <c r="G24" s="1"/>
    </row>
    <row r="25" spans="1:7" x14ac:dyDescent="0.25">
      <c r="A25" s="1"/>
      <c r="B25" s="92" t="s">
        <v>246</v>
      </c>
      <c r="C25" s="93"/>
      <c r="D25" s="94"/>
      <c r="E25" s="9">
        <v>68474920.071240976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47208307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90" t="s">
        <v>248</v>
      </c>
      <c r="C28" s="91"/>
      <c r="D28" s="101"/>
      <c r="E28" s="10">
        <f>E25-(E26-E27)</f>
        <v>21266613.071240976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250</v>
      </c>
      <c r="C31" s="87"/>
      <c r="D31" s="87"/>
      <c r="E31" s="87"/>
      <c r="F31" s="88"/>
      <c r="G31" s="1"/>
    </row>
    <row r="32" spans="1:7" x14ac:dyDescent="0.2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6"/>
      <c r="C33" s="87"/>
      <c r="D33" s="87"/>
      <c r="E33" s="87"/>
      <c r="F33" s="88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6" t="s">
        <v>249</v>
      </c>
      <c r="C35" s="87"/>
      <c r="D35" s="87"/>
      <c r="E35" s="87"/>
      <c r="F35" s="88"/>
      <c r="G35" s="1"/>
    </row>
    <row r="36" spans="1:7" x14ac:dyDescent="0.25">
      <c r="A36" s="1"/>
      <c r="B36" s="102" t="s">
        <v>275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276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202</v>
      </c>
      <c r="C9" s="87"/>
      <c r="D9" s="87"/>
      <c r="E9" s="87"/>
      <c r="F9" s="88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90" t="s">
        <v>151</v>
      </c>
      <c r="C12" s="91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6" t="s">
        <v>134</v>
      </c>
      <c r="C13" s="87"/>
      <c r="D13" s="87"/>
      <c r="E13" s="87"/>
      <c r="F13" s="88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90" t="s">
        <v>151</v>
      </c>
      <c r="C16" s="91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274</v>
      </c>
      <c r="C10" s="11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6" t="s">
        <v>238</v>
      </c>
      <c r="C11" s="87"/>
      <c r="D11" s="8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113" t="s">
        <v>271</v>
      </c>
      <c r="C11" s="22">
        <v>35395</v>
      </c>
      <c r="D11" s="14" t="s">
        <v>3</v>
      </c>
      <c r="E11" s="9">
        <v>126812</v>
      </c>
      <c r="F11" s="14" t="s">
        <v>3</v>
      </c>
      <c r="G11" s="1"/>
    </row>
    <row r="12" spans="1:7" x14ac:dyDescent="0.25">
      <c r="A12" s="1"/>
      <c r="B12" s="38" t="s">
        <v>50</v>
      </c>
      <c r="C12" s="12">
        <f>SUM(C10:C11)</f>
        <v>35395</v>
      </c>
      <c r="D12" s="13" t="s">
        <v>3</v>
      </c>
      <c r="E12" s="12">
        <f>SUM(E10:E11)</f>
        <v>126812</v>
      </c>
      <c r="F12" s="13" t="s">
        <v>3</v>
      </c>
      <c r="G12" s="1"/>
    </row>
    <row r="13" spans="1:7" x14ac:dyDescent="0.25">
      <c r="A13" s="1"/>
      <c r="B13" s="38" t="s">
        <v>219</v>
      </c>
      <c r="C13" s="12">
        <f>C12*(1+'Fane 14. Nøgletal'!C13)</f>
        <v>35826.819000000003</v>
      </c>
      <c r="D13" s="13" t="s">
        <v>3</v>
      </c>
      <c r="E13" s="12">
        <f>E12*(1+'Fane 14. Nøgletal'!C13)</f>
        <v>128359.1064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UjHpC5bNxPQCl13OS+XLbySETAQy8+U4dptT05rwDtLNJpfu89kk/cnpZV95bSYubxn7mb1m4AqwWvHbDOReCg==" saltValue="1X+pWO70QRe56DE4gTa82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141</v>
      </c>
      <c r="C8" s="87"/>
      <c r="D8" s="87"/>
      <c r="E8" s="87"/>
      <c r="F8" s="88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272</v>
      </c>
      <c r="C10" s="22">
        <v>0</v>
      </c>
      <c r="D10" s="14" t="s">
        <v>3</v>
      </c>
      <c r="E10" s="9">
        <v>44443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44443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-315.54335704763679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-1222.1825000000001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43958.548853043838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142</v>
      </c>
      <c r="C16" s="87"/>
      <c r="D16" s="87"/>
      <c r="E16" s="87"/>
      <c r="F16" s="88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273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143</v>
      </c>
      <c r="C24" s="87"/>
      <c r="D24" s="87"/>
      <c r="E24" s="87"/>
      <c r="F24" s="88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273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6" t="s">
        <v>223</v>
      </c>
      <c r="C32" s="87"/>
      <c r="D32" s="87"/>
      <c r="E32" s="87"/>
      <c r="F32" s="88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273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4sY3V/PwN0jSc4zB3eVA/MP7Ixs0alvkNPzdpBEvYARJYN9btj/2Sm8VP8yEbsqNYkxGZm43JOvYNd76LOS6vQ==" saltValue="r8WwIpsN6R1tEtHN510QF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125</v>
      </c>
      <c r="C8" s="87"/>
      <c r="D8" s="87"/>
      <c r="E8" s="87"/>
      <c r="F8" s="88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2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6" t="s">
        <v>128</v>
      </c>
      <c r="C12" s="87"/>
      <c r="D12" s="88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126</v>
      </c>
      <c r="C14" s="87"/>
      <c r="D14" s="87"/>
      <c r="E14" s="87"/>
      <c r="F14" s="88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2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6" t="s">
        <v>129</v>
      </c>
      <c r="C18" s="87"/>
      <c r="D18" s="88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127</v>
      </c>
      <c r="C20" s="87"/>
      <c r="D20" s="87"/>
      <c r="E20" s="87"/>
      <c r="F20" s="88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2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6" t="s">
        <v>130</v>
      </c>
      <c r="C24" s="87"/>
      <c r="D24" s="88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208</v>
      </c>
      <c r="C26" s="87"/>
      <c r="D26" s="87"/>
      <c r="E26" s="87"/>
      <c r="F26" s="88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2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6" t="s">
        <v>209</v>
      </c>
      <c r="C30" s="87"/>
      <c r="D30" s="88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131</v>
      </c>
      <c r="C14" s="87"/>
      <c r="D14" s="87"/>
      <c r="E14" s="87"/>
      <c r="F14" s="8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133</v>
      </c>
      <c r="C20" s="87"/>
      <c r="D20" s="87"/>
      <c r="E20" s="87"/>
      <c r="F20" s="8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227</v>
      </c>
      <c r="C26" s="87"/>
      <c r="D26" s="87"/>
      <c r="E26" s="87"/>
      <c r="F26" s="8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66460070.082378723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tillæg'!C13</f>
        <v>35826.819000000003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tillæg'!E13</f>
        <v>128359.1064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1311266.4489127407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-482339.23944759666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-185438.15689799629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-1694147.5041716599</v>
      </c>
      <c r="D19" s="8" t="s">
        <v>3</v>
      </c>
      <c r="E19" s="1"/>
    </row>
    <row r="20" spans="1:5" ht="17.100000000000001" customHeight="1" x14ac:dyDescent="0.25">
      <c r="A20" s="1"/>
      <c r="B20" s="49" t="s">
        <v>22</v>
      </c>
      <c r="C20" s="10">
        <f>SUM(C9:C19)</f>
        <v>65573597.556174211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1430474.4406144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43958.548853043838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43958.548853043838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67048030.545641653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65573597.556174211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799997.89018532541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-471249.62595832924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-183946.49236390882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-1613430.5053576999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64104968.822679602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1435726.2287898958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65540695.051469497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64104968.822679602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782080.61963669118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-460695.21431821591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-182466.8267793335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-1588203.7126911795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62655683.688527562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897863.08878113236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63553546.777308695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62655683.688527562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764399.34100003634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-450279.81692003232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-180999.06362472053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-1563371.3535413966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61225432.795441449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446422.80226426228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61671855.597705714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66788613.680327177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2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2"/>
      <c r="E11" s="9">
        <v>721484.65620000008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1329948.9372295854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-488761.32610488101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-184841.15853818576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-1706374.7067349809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66460070.082378723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5"/>
      <c r="E22" s="10">
        <v>1874692.6166459802</v>
      </c>
      <c r="F22" s="11" t="s">
        <v>3</v>
      </c>
      <c r="G22" s="1"/>
    </row>
    <row r="23" spans="1:7" ht="15" customHeight="1" x14ac:dyDescent="0.2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2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90" t="s">
        <v>115</v>
      </c>
      <c r="C28" s="91"/>
      <c r="D28" s="91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5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68334762.699024707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9301418.9065017179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186028.37813003437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9274909.8626181893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185498.19725236378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9248476.3695097286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184969.52739019456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9242057.9269092884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184841.15853818576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9235643.9387080148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36263.906191800001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185438.15689799629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9197324.6181954406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183946.49236390882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9123341.3389666751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182466.8267793335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9049953.1812360268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180999.06362472053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57697335.771467738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525045.75552035647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58172805.091226466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874571.03581609926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1045138.5574486534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59017276.727061801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230687.95422123995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1046612.7832707186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59347918.530403174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735697.90392714017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1706374.7067349809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59527273.389628969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129925.08749808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1694147.5041716599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58670200.194825448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1613430.5053576999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57752862.279679254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1588203.7126911795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56849867.401505329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1563371.3535413966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0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3.4567105522294692E-3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7.0999562821509972E-3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2020-09-10T09:46:02Z</dcterms:modified>
</cp:coreProperties>
</file>