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Ringkøbing-Skjern Vand AS (V153)\ØR2027\"/>
    </mc:Choice>
  </mc:AlternateContent>
  <xr:revisionPtr revIDLastSave="0" documentId="13_ncr:1_{7DCAE8F4-A367-4CD3-96A5-9DC9A2EF78FF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10-tillæg'!$B$9:$B$11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E11" i="8"/>
  <c r="C11" i="7" s="1"/>
  <c r="E10" i="8"/>
  <c r="C10" i="7" s="1"/>
  <c r="E9" i="8"/>
  <c r="C9" i="7" s="1"/>
  <c r="C25" i="7"/>
  <c r="C18" i="3" s="1"/>
  <c r="C16" i="6"/>
  <c r="C12" i="11" l="1"/>
  <c r="C19" i="3" s="1"/>
  <c r="C16" i="12"/>
  <c r="C20" i="3" s="1"/>
  <c r="C20" i="7"/>
  <c r="C11" i="4" s="1"/>
  <c r="C12" i="4" s="1"/>
  <c r="C15" i="4" s="1"/>
  <c r="C19" i="4" s="1"/>
  <c r="C24" i="4" s="1"/>
  <c r="C13" i="3"/>
  <c r="C12" i="3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<sst xmlns="http://schemas.openxmlformats.org/spreadsheetml/2006/main" count="328" uniqueCount="151">
  <si>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</si>
  <si>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</si>
  <si>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</si>
  <si>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</si>
  <si>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</si>
  <si>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</si>
  <si>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</si>
  <si>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</si>
  <si>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</si>
  <si>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</si>
  <si>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</si>
  <si>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</si>
  <si>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</si>
  <si>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</si>
  <si>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</si>
  <si>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</si>
  <si>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</si>
  <si>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</si>
  <si>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</si>
  <si>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</si>
  <si>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</si>
  <si>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</si>
  <si>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</si>
  <si>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</si>
  <si>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</si>
  <si>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</si>
  <si>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</si>
  <si>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</si>
  <si>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</si>
  <si>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</si>
  <si>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</si>
  <si>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</si>
  <si>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</si>
  <si>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</si>
  <si>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</si>
  <si>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</si>
  <si>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</si>
  <si>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</si>
  <si>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</si>
  <si>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</si>
  <si>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</si>
  <si>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</si>
  <si>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</si>
  <si>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</si>
  <si>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</si>
  <si>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</si>
  <si>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</si>
  <si>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</si>
  <si>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</si>
  <si>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</si>
  <si>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</si>
  <si>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</si>
  <si>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</si>
  <si>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</si>
  <si>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</si>
  <si>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</si>
  <si>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</si>
  <si>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</si>
  <si>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</si>
  <si>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</si>
  <si>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</si>
  <si>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</si>
  <si>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</si>
  <si>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</si>
  <si>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</si>
  <si>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</si>
  <si>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</si>
  <si>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</si>
  <si>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</si>
  <si>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</si>
  <si>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</si>
  <si>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</si>
  <si>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</si>
  <si>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</si>
  <si>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</si>
  <si>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</si>
  <si>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</si>
  <si>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</si>
  <si>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</si>
  <si>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</si>
  <si>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</si>
  <si>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</si>
  <si>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</si>
  <si>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</si>
  <si>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</si>
  <si>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</si>
  <si>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</si>
  <si>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</si>
  <si>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</si>
  <si>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</si>
  <si>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</si>
  <si>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</si>
  <si>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</si>
  <si>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</si>
  <si>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</si>
  <si>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</si>
  <si>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</si>
  <si>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</si>
  <si>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</si>
  <si>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</si>
  <si>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</si>
  <si>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</si>
  <si>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</si>
  <si>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</si>
  <si>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</si>
  <si>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</si>
  <si>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</si>
  <si>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</si>
  <si>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</si>
  <si>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</si>
  <si>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</si>
  <si>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</si>
  <si>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</si>
  <si>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</si>
  <si>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</si>
  <si>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</si>
  <si>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</si>
  <si>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</si>
  <si>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</si>
  <si>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</si>
  <si>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</si>
  <si>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</si>
  <si>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</si>
  <si>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</si>
  <si>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</si>
  <si>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</si>
  <si>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</si>
  <si>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</si>
  <si>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</si>
  <si>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</si>
  <si>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</si>
  <si>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</si>
  <si>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</si>
  <si>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</si>
  <si>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</si>
  <si>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</si>
  <si>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Økonomisk ramme for 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</si>
  <si>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</si>
  <si>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</si>
  <si>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</si>
  <si>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</si>
  <si>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</si>
  <si>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</si>
  <si>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</si>
  <si>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</si>
  <si>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</si>
  <si>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</si>
  <si>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</si>
  <si>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</si>
  <si>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Erstatninger</t>
  </si>
  <si>
    <t>Pålagte aftaler om dyrkningspraksis eller andre restriktioner i arealanvendelse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</si>
</sst>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hOTF+rV51ckIt3McXMv0k50PAANlXTFMURE2jKC9o0VmPaoEKBA8pqYyugaTYeG32RQKn/R9EXWRapPqzJ8dnQ==" saltValue="kgIeQ4u+45b58CtNp8g3Wg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50947145.579519212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0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-274795.85020514857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-351204.59912306711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649142.77217946388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50970287.90237046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hidden="1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50970287.90237046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aYmO2Ig12cs+t1p9ny7PkUG8sS1jsVMmw7lyoyHv4myhMZ/D5bIFAXI4Wf3GZcx10utOeN0dmgjEXOnu0pZluQ==" saltValue="G2i5JKNDesMtLq8oYp/02Q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76677778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0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809818.76856045006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77487596.768560454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78524525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-1036928.2314395458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1907504</v>
      </c>
      <c r="D18" s="46" t="s">
        <v>31</v>
      </c>
      <c r="E18" s="11"/>
    </row>
    <row r="19" spans="1:5" ht="15" customHeight="1" x14ac:dyDescent="0.25">
      <c r="A19" s="11"/>
      <c r="B19" s="25" t="s">
        <v>142</v>
      </c>
      <c r="C19" s="41">
        <f>C15+C18</f>
        <v>870575.76856045425</v>
      </c>
      <c r="D19" s="27" t="s">
        <v>31</v>
      </c>
      <c r="E19" s="11"/>
    </row>
    <row r="20" spans="1:5" ht="49.5" customHeight="1" x14ac:dyDescent="0.25">
      <c r="A20" s="11"/>
      <c r="B20" s="49" t="s">
        <v>143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144</v>
      </c>
      <c r="C22" s="26"/>
      <c r="D22" s="27"/>
      <c r="E22" s="11"/>
    </row>
    <row r="23" spans="1:5" ht="27.95" customHeight="1" x14ac:dyDescent="0.25">
      <c r="A23" s="11"/>
      <c r="B23" s="52" t="s">
        <v>145</v>
      </c>
      <c r="C23" s="53">
        <f>100*1907504/(74531657+1907504)</f>
        <v>2.4954538682076848</v>
      </c>
      <c r="D23" s="46" t="s">
        <v>146</v>
      </c>
      <c r="E23" s="11"/>
    </row>
    <row r="24" spans="1:5" ht="27.95" customHeight="1" x14ac:dyDescent="0.25">
      <c r="A24" s="11"/>
      <c r="B24" s="52" t="s">
        <v>147</v>
      </c>
      <c r="C24" s="53">
        <f>C19/C12*100</f>
        <v>1.1235033797224159</v>
      </c>
      <c r="D24" s="46" t="s">
        <v>146</v>
      </c>
      <c r="E24" s="11"/>
    </row>
    <row r="25" spans="1:5" ht="56.25" customHeight="1" x14ac:dyDescent="0.25">
      <c r="A25" s="11"/>
      <c r="B25" s="49" t="s">
        <v>148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Do1Z2EqlAPl7X5QkxjniPeTfaeMPVu4AvQXQMlfvPaRmTa5gAkQ3m4+O7eC845/S53cj6QkuDXo1eon4lJZugw==" saltValue="/LQp0koh5J5Qt51VWQ/fOA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48115462.458445758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0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0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-336089.3181295105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3167772.4392029671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50947145.579519212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4288962.6666666698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0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136</v>
      </c>
      <c r="C23" s="75">
        <v>55236108.246185884</v>
      </c>
      <c r="D23" s="58" t="s">
        <v>31</v>
      </c>
      <c r="E23" s="54"/>
    </row>
    <row r="24" spans="1:5" ht="30" customHeight="1" x14ac:dyDescent="0.25">
      <c r="A24" s="54"/>
      <c r="B24" s="76" t="s">
        <v>137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q8tw+tlmLBZZNQi1cuhRgAfUrQRzimcgmtmTJ89zqqHHFy7LnuLvHDt5QR5iZI9nzn180+KpYZJB1XoRVCHCmw==" saltValue="Y6e348CqJe7D7l/JZGTlaQ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17918601.996074852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-358372.03992149705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tillæg'!C18)*(1+'8. Nøgletal'!C9)*(1-'8. Nøgletal'!C19)+'5.6 Anlægsprojekter'!C12-'6. Bortfald'!C12+'7. Tilknyttet virksomhed'!C12</f>
        <v>0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17560229.956153356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-351204.59912306711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39458058.098737381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tillæg'!E18)*(1+'8. Nøgletal'!C9)*(1-'8. Nøgletal'!C14)+'5.6 Anlægsprojekter'!E12-'6. Bortfald'!E12+'7. Tilknyttet virksomhed'!E12</f>
        <v>0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39458058.098737381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-351204.59912306711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XcFSdMUNQeyCzXZYTK2ibGIjOk4HbMF1Cgjkpf9kdM9724PY5e3sdAFuXkBBipLsCVC406uOdy4MqGC1rBxZXw==" saltValue="dbo8u8Jsn++zdQeTqM2jvA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138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139</v>
      </c>
      <c r="C10" s="33">
        <f>'5.1.a. § 10-tillæg'!E10</f>
        <v>7012.7685604500002</v>
      </c>
      <c r="D10" s="46" t="s">
        <v>31</v>
      </c>
      <c r="E10" s="11"/>
    </row>
    <row r="11" spans="1:5" ht="15" customHeight="1" x14ac:dyDescent="0.25">
      <c r="A11" s="11"/>
      <c r="B11" s="94" t="s">
        <v>140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4" t="s">
        <v>149</v>
      </c>
      <c r="C12" s="95">
        <v>142633</v>
      </c>
      <c r="D12" s="46" t="s">
        <v>31</v>
      </c>
      <c r="E12" s="11"/>
    </row>
    <row r="13" spans="1:5" ht="15" customHeight="1" x14ac:dyDescent="0.25">
      <c r="A13" s="11"/>
      <c r="B13" s="96" t="s">
        <v>150</v>
      </c>
      <c r="C13" s="95">
        <v>660173</v>
      </c>
      <c r="D13" s="46" t="s">
        <v>31</v>
      </c>
      <c r="E13" s="11"/>
    </row>
    <row r="14" spans="1:5" ht="15" customHeight="1" x14ac:dyDescent="0.25">
      <c r="A14" s="11"/>
      <c r="B14" s="96"/>
      <c r="C14" s="95"/>
      <c r="D14" s="46" t="s">
        <v>31</v>
      </c>
      <c r="E14" s="11"/>
    </row>
    <row r="15" spans="1:5" ht="15" customHeight="1" x14ac:dyDescent="0.25">
      <c r="A15" s="11"/>
      <c r="B15" s="96"/>
      <c r="C15" s="95"/>
      <c r="D15" s="46" t="s">
        <v>31</v>
      </c>
      <c r="E15" s="11"/>
    </row>
    <row r="16" spans="1:5" ht="15" customHeight="1" x14ac:dyDescent="0.25">
      <c r="A16" s="11"/>
      <c r="B16" s="96"/>
      <c r="C16" s="95"/>
      <c r="D16" s="46" t="s">
        <v>31</v>
      </c>
      <c r="E16" s="11"/>
    </row>
    <row r="17" spans="1:5" ht="15" customHeight="1" x14ac:dyDescent="0.25">
      <c r="A17" s="11"/>
      <c r="B17" s="96"/>
      <c r="C17" s="95"/>
      <c r="D17" s="46" t="s">
        <v>31</v>
      </c>
      <c r="E17" s="11"/>
    </row>
    <row r="18" spans="1:5" ht="15" customHeight="1" x14ac:dyDescent="0.25">
      <c r="A18" s="11"/>
      <c r="B18" s="96"/>
      <c r="C18" s="95"/>
      <c r="D18" s="46" t="s">
        <v>31</v>
      </c>
      <c r="E18" s="11"/>
    </row>
    <row r="19" spans="1:5" ht="15" customHeight="1" x14ac:dyDescent="0.25">
      <c r="A19" s="11"/>
      <c r="B19" s="96"/>
      <c r="C19" s="95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809818.76856045006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2" t="s">
        <v>50</v>
      </c>
      <c r="C24" s="103">
        <v>0</v>
      </c>
      <c r="D24" s="104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0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sq0DtlmkunoC0F3sX0myh06jJwSzUGokF5VHnR30r8o1CxUZKy/ASON1uXZq9vc0kEpPlMZ5XMs4nF/XRzbYfw==" saltValue="32pjvDfSERbI11Iz67yD2A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4" t="s">
        <v>138</v>
      </c>
      <c r="C9" s="33">
        <v>22831911.53226497</v>
      </c>
      <c r="D9" s="33">
        <v>20593738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139</v>
      </c>
      <c r="C10" s="33">
        <v>127565.23143955</v>
      </c>
      <c r="D10" s="33">
        <v>134578</v>
      </c>
      <c r="E10" s="33">
        <f t="shared" ref="E10:E19" si="0">MAX(D10-C10,0)</f>
        <v>7012.7685604500002</v>
      </c>
      <c r="F10" s="46" t="s">
        <v>31</v>
      </c>
      <c r="G10" s="11"/>
    </row>
    <row r="11" spans="1:7" ht="15" customHeight="1" x14ac:dyDescent="0.25">
      <c r="A11" s="11"/>
      <c r="B11" s="94" t="s">
        <v>140</v>
      </c>
      <c r="C11" s="33">
        <v>111054.91702506</v>
      </c>
      <c r="D11" s="33">
        <v>60514</v>
      </c>
      <c r="E11" s="33">
        <f t="shared" si="0"/>
        <v>0</v>
      </c>
      <c r="F11" s="46" t="s">
        <v>31</v>
      </c>
      <c r="G11" s="11"/>
    </row>
    <row r="12" spans="1:7" ht="15" hidden="1" customHeight="1" x14ac:dyDescent="0.25">
      <c r="A12" s="11"/>
      <c r="B12" s="94"/>
      <c r="C12" s="33"/>
      <c r="D12" s="33"/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6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6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6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6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6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6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6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8" t="s">
        <v>104</v>
      </c>
      <c r="C21" s="109"/>
      <c r="D21" s="109"/>
      <c r="E21" s="109"/>
      <c r="F21" s="110"/>
      <c r="G21" s="11"/>
    </row>
    <row r="22" spans="1:7" ht="15" customHeight="1" x14ac:dyDescent="0.25">
      <c r="A22" s="11"/>
      <c r="B22" s="111"/>
      <c r="C22" s="100"/>
      <c r="D22" s="100"/>
      <c r="E22" s="100"/>
      <c r="F22" s="100"/>
      <c r="G22" s="11"/>
    </row>
    <row r="23" spans="1:7" ht="15" customHeight="1" x14ac:dyDescent="0.25">
      <c r="A23" s="11"/>
      <c r="B23" s="111"/>
      <c r="C23" s="100"/>
      <c r="D23" s="100"/>
      <c r="E23" s="100"/>
      <c r="F23" s="100"/>
      <c r="G23" s="11"/>
    </row>
  </sheetData>
  <sheetProtection algorithmName="SHA-512" hashValue="WOpIreIqW3xtNKDYcxHE6vImEM9OttXgexdHjDcH/NcQAhM0arKoLnoMhpL88DS+tinzBgeRfLACL/9hr5LxQA==" saltValue="8WqTAhPRC9oEEDUJwW9ZX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/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5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115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5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5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5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5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97">
        <f>SUM(C10:C17)</f>
        <v>0</v>
      </c>
      <c r="D18" s="98" t="s">
        <v>31</v>
      </c>
      <c r="E18" s="97">
        <f>SUM(E10:E17)</f>
        <v>0</v>
      </c>
      <c r="F18" s="98" t="s">
        <v>31</v>
      </c>
      <c r="G18" s="11"/>
    </row>
    <row r="19" spans="1:7" ht="15" customHeight="1" x14ac:dyDescent="0.25">
      <c r="A19" s="11"/>
      <c r="B19" s="115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5" t="s">
        <v>36</v>
      </c>
      <c r="C20" s="33">
        <f>-C18*'8. Nøgletal'!C19</f>
        <v>0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5" t="s">
        <v>37</v>
      </c>
      <c r="C21" s="33">
        <f>SUM(C18:C20)*'8. Nøgletal'!C9</f>
        <v>0</v>
      </c>
      <c r="D21" s="46" t="s">
        <v>31</v>
      </c>
      <c r="E21" s="33">
        <f>SUM(E18:E20)*'8. Nøgletal'!C9</f>
        <v>0</v>
      </c>
      <c r="F21" s="46" t="s">
        <v>31</v>
      </c>
      <c r="G21" s="11"/>
    </row>
    <row r="22" spans="1:7" ht="26.25" customHeight="1" x14ac:dyDescent="0.25">
      <c r="A22" s="11"/>
      <c r="B22" s="105" t="s">
        <v>106</v>
      </c>
      <c r="C22" s="97">
        <f>SUM(C18:C21)</f>
        <v>0</v>
      </c>
      <c r="D22" s="98" t="s">
        <v>31</v>
      </c>
      <c r="E22" s="97">
        <f>SUM(E18:E21)</f>
        <v>0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SSDQeMQve4DCB3kPeFNiRZlaOE5v9QAPuY1PavE1rCbFbCGKE7kN7J4GXqtNJpn/OkccrdIXxApTSpaPRoOpGg==" saltValue="69fmj38MyOKtQQkXJCDCVg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/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5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97">
        <f>SUM(C10:C12)</f>
        <v>0</v>
      </c>
      <c r="D13" s="98" t="s">
        <v>31</v>
      </c>
      <c r="E13" s="97">
        <f>SUM(E10:E12)</f>
        <v>0</v>
      </c>
      <c r="F13" s="98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6"/>
      <c r="C15" s="116"/>
      <c r="D15" s="116"/>
      <c r="E15" s="116"/>
      <c r="F15" s="116"/>
      <c r="G15" s="11"/>
    </row>
  </sheetData>
  <sheetProtection algorithmName="SHA-512" hashValue="IStIeZDZfG6lJUBHM7c/fl8CZSAHhPzzfuyzXZFEmCJA+1IAeKCMjWaMS3+gg681Bfq7rBHXffUYwB6Tw0ODnQ==" saltValue="Fw7QJT+LczRvZqGUZBMuE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7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zpmSHaMBE1mp2EE9N5bD/s0kAbNSIECxtq3cix3vRr1w6YVuN1Quv37VMJVVuDAbNOYNW/BfzYOhR9keTYnhsA==" saltValue="vm8O9FmiWCBIlD7YjefD8A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02" t="s">
        <v>112</v>
      </c>
      <c r="C9" s="120"/>
      <c r="D9" s="102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02" t="s">
        <v>141</v>
      </c>
      <c r="C13" s="120"/>
      <c r="D13" s="102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iXfe2HXb0YsBU0Jge0sldlCZUxET0W37D2caSAulxdmS6p8JT+I2jQW3g4y8JkNJyGnEeF50/QrQM4pW0yc4Sw==" saltValue="GRS/48aJkKS8pZ8Jyv14vw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Z5xeXR1K7r/kmZXHOQmbXtvkYLbJZybBk/VE1xlJ6QHLlkWAgFixl10PnXOhZ97KJ3+tMy8YCzgUWQ+82s6Kkg==" saltValue="kv7wHSbBLyYWlq2Ehp3PCQ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8vCSmObW5QUWhf95Q5ACC0OMTMCVw+HVWMXJoCRSM1o1wSTnsvN+aFa3NPpyc0KCTx+rqjpJY7irg0+wPtOoCg==" saltValue="iJnb0oNi7uU1u3y5SdaIkg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75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133</v>
      </c>
      <c r="C10" s="103"/>
      <c r="D10" s="104" t="s">
        <v>31</v>
      </c>
      <c r="E10" s="103"/>
      <c r="F10" s="104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sno/gUYoXU0XlT4FWiY+F/4ZaoKtVRjSbCYk0IvoxhgT2lEhyEMK+TJOxvXd7ET2/rMESYdXc6jm/qil4LIevA==" saltValue="pz4GIwXqAIsv0LJCUCtm0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6.6299999999999998E-2</v>
      </c>
      <c r="D9" s="22"/>
    </row>
    <row r="10" spans="1:4" ht="15" customHeight="1" x14ac:dyDescent="0.25">
      <c r="A10" s="11"/>
      <c r="B10" s="133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5.3937437923041696E-3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geaVIZQJ3Bnich/np5U/ak0aHgvn1kMLxap+8F4LV1zp23UHaFWgMctx3+/fWO1B4XZM/lj7FSwoC8yZ6fmWWQ==" saltValue="zK38TnS+96zckYCN1J0wbQ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2026-09-01T19:41:20Z</dcterms:modified>
</cp:coreProperties>
</file>