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enne_projektmappe" defaultThemeVersion="124226"/>
  <mc:AlternateContent xmlns:mc="http://schemas.openxmlformats.org/markup-compatibility/2006">
    <mc:Choice Requires="x15">
      <x15ac:absPath xmlns:x15ac="http://schemas.microsoft.com/office/spreadsheetml/2010/11/ac" url="E:\VAND\Sagsbehandling\Drikkevand\Langeskov Vandværk (V118)\ØR2024\"/>
    </mc:Choice>
  </mc:AlternateContent>
  <xr:revisionPtr revIDLastSave="0" documentId="13_ncr:1_{B7A2EC73-FF80-4962-8CE9-B55944CDC338}"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3" i="3" l="1"/>
  <c r="C19" i="7" l="1"/>
  <c r="E15" i="5" l="1"/>
  <c r="E15" i="4"/>
  <c r="E15" i="3"/>
  <c r="E24" i="2"/>
  <c r="E23" i="16" l="1"/>
  <c r="E31" i="16" l="1"/>
  <c r="E33" i="16" s="1"/>
  <c r="E27" i="16"/>
  <c r="E9" i="2"/>
  <c r="E17" i="5" l="1"/>
  <c r="E17" i="4"/>
  <c r="E17" i="3"/>
  <c r="E26" i="2"/>
  <c r="J11" i="9" l="1"/>
  <c r="H11" i="9"/>
  <c r="G18" i="15" l="1"/>
  <c r="C13" i="12" l="1"/>
  <c r="C14" i="12" s="1"/>
  <c r="E13" i="12"/>
  <c r="E14" i="12" s="1"/>
  <c r="E14" i="11"/>
  <c r="E15" i="11" s="1"/>
  <c r="C14" i="11"/>
  <c r="C15" i="11" s="1"/>
  <c r="C18" i="7"/>
  <c r="E13" i="5" l="1"/>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<sst xmlns="http://schemas.openxmlformats.org/spreadsheetml/2006/main" count="346" uniqueCount="151">
  <si>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</si>
  <si>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</si>
  <si>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</si>
  <si>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</si>
  <si>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</si>
  <si>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</si>
  <si>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</si>
  <si>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</si>
  <si>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</si>
  <si>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</si>
  <si>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</si>
  <si>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</si>
  <si>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</si>
  <si>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</si>
  <si>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</si>
  <si>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</si>
  <si>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</si>
  <si>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</si>
  <si>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</si>
  <si>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</si>
  <si>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</si>
  <si>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</si>
  <si>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</si>
  <si>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</si>
  <si>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</si>
  <si>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</si>
  <si>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</si>
  <si>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</si>
  <si>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</si>
  <si>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</si>
  <si>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</si>
  <si>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</si>
  <si>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</si>
  <si>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</si>
  <si>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</si>
  <si>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</si>
  <si>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</si>
  <si>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</si>
  <si>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</si>
  <si>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</si>
  <si>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</si>
  <si>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</si>
  <si>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</si>
  <si>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</si>
  <si>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</si>
  <si>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</si>
  <si>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</si>
  <si>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</si>
  <si>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</si>
  <si>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</si>
  <si>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</si>
  <si>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</si>
  <si>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</si>
  <si>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</si>
  <si>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</si>
  <si>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</si>
  <si>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</si>
  <si>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</si>
  <si>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</si>
  <si>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</si>
  <si>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</si>
  <si>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</si>
  <si>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</si>
  <si>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</si>
  <si>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</si>
  <si>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</si>
  <si>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</si>
  <si>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</si>
  <si>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</si>
  <si>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</si>
  <si>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</si>
  <si>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</si>
  <si>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</si>
  <si>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</si>
  <si>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</si>
  <si>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</si>
  <si>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</si>
  <si>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</si>
  <si>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</si>
  <si>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</si>
  <si>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</si>
  <si>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</si>
  <si>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</si>
  <si>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</si>
  <si>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</si>
  <si>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</si>
  <si>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</si>
  <si>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</si>
  <si>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</si>
  <si>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</si>
  <si>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</si>
  <si>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</si>
  <si>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</si>
  <si>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</si>
  <si>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</si>
  <si>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</si>
  <si>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</si>
  <si>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</si>
  <si>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</si>
  <si>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</si>
  <si>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</si>
  <si>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</si>
  <si>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</si>
  <si>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</si>
  <si>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</si>
  <si>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</si>
  <si>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</si>
  <si>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</si>
  <si>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</si>
  <si>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</si>
  <si>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</si>
  <si>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</si>
  <si>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</si>
  <si>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</si>
  <si>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</si>
  <si>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</si>
  <si>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</si>
  <si>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</si>
  <si>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</si>
  <si>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</si>
  <si>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</si>
  <si>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</si>
  <si>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</si>
  <si>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</si>
  <si>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</si>
  <si>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</si>
  <si>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</si>
  <si>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</si>
  <si>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</si>
  <si>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</si>
  <si>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</si>
  <si>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</si>
  <si>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</si>
  <si>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</si>
  <si>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</si>
  <si>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</si>
  <si>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</si>
  <si>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</si>
  <si>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</si>
  <si>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</si>
  <si>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</si>
  <si>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</si>
  <si>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</si>
  <si>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</si>
  <si>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</si>
  <si>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</si>
  <si>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</si>
  <si>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</si>
  <si>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</si>
  <si>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</si>
  <si>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Engangstillæg til de økonomiske rammer for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</si>
</sst>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3" fontId="8" fillId="7" borderId="1" xfId="0" quotePrefix="1" applyNumberFormat="1" applyFont="1" applyFill="1" applyBorder="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3" t="s">
        <v>4</v>
      </c>
      <c r="E6" s="73"/>
      <c r="F6" s="73"/>
      <c r="G6" s="73"/>
      <c r="H6" s="3"/>
      <c r="I6" s="1"/>
    </row>
    <row r="7" spans="1:9" ht="15" customHeight="1" x14ac:dyDescent="0.25">
      <c r="A7" s="1"/>
      <c r="B7" s="1"/>
      <c r="C7" s="3"/>
      <c r="D7" s="73"/>
      <c r="E7" s="73"/>
      <c r="F7" s="73"/>
      <c r="G7" s="73"/>
      <c r="H7" s="3"/>
      <c r="I7" s="1"/>
    </row>
    <row r="8" spans="1:9" ht="15.75" x14ac:dyDescent="0.25">
      <c r="A8" s="1"/>
      <c r="B8" s="1"/>
      <c r="C8" s="4"/>
      <c r="D8" s="78" t="s">
        <v>127</v>
      </c>
      <c r="E8" s="78"/>
      <c r="F8" s="78"/>
      <c r="G8" s="78"/>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77" t="s">
        <v>5</v>
      </c>
      <c r="E11" s="77"/>
      <c r="F11" s="77"/>
      <c r="G11" s="77"/>
      <c r="H11" s="5"/>
      <c r="I11" s="1"/>
    </row>
    <row r="12" spans="1:9" x14ac:dyDescent="0.25">
      <c r="A12" s="1"/>
      <c r="B12" s="1"/>
      <c r="C12" s="1"/>
      <c r="D12" s="1"/>
      <c r="E12" s="1"/>
      <c r="F12" s="1"/>
      <c r="G12" s="1"/>
      <c r="H12" s="1"/>
      <c r="I12" s="1"/>
    </row>
    <row r="13" spans="1:9" x14ac:dyDescent="0.25">
      <c r="A13" s="1"/>
      <c r="B13" s="1"/>
      <c r="C13" s="6" t="s">
        <v>6</v>
      </c>
      <c r="D13" s="70" t="s">
        <v>79</v>
      </c>
      <c r="E13" s="71"/>
      <c r="F13" s="71"/>
      <c r="G13" s="72"/>
      <c r="H13" s="1"/>
      <c r="I13" s="1"/>
    </row>
    <row r="14" spans="1:9" x14ac:dyDescent="0.25">
      <c r="A14" s="1"/>
      <c r="B14" s="1"/>
      <c r="C14" s="6" t="s">
        <v>14</v>
      </c>
      <c r="D14" s="70" t="s">
        <v>109</v>
      </c>
      <c r="E14" s="71"/>
      <c r="F14" s="71"/>
      <c r="G14" s="72"/>
      <c r="H14" s="1"/>
      <c r="I14" s="1"/>
    </row>
    <row r="15" spans="1:9" x14ac:dyDescent="0.25">
      <c r="A15" s="1"/>
      <c r="B15" s="1"/>
      <c r="C15" s="6" t="s">
        <v>26</v>
      </c>
      <c r="D15" s="70" t="s">
        <v>67</v>
      </c>
      <c r="E15" s="71"/>
      <c r="F15" s="71"/>
      <c r="G15" s="72"/>
      <c r="H15" s="1"/>
      <c r="I15" s="1"/>
    </row>
    <row r="16" spans="1:9" x14ac:dyDescent="0.25">
      <c r="A16" s="1"/>
      <c r="B16" s="1"/>
      <c r="C16" s="6" t="s">
        <v>27</v>
      </c>
      <c r="D16" s="70" t="s">
        <v>106</v>
      </c>
      <c r="E16" s="71"/>
      <c r="F16" s="71"/>
      <c r="G16" s="72"/>
      <c r="H16" s="1"/>
      <c r="I16" s="1"/>
    </row>
    <row r="17" spans="1:9" x14ac:dyDescent="0.25">
      <c r="A17" s="1"/>
      <c r="B17" s="1"/>
      <c r="C17" s="6" t="s">
        <v>44</v>
      </c>
      <c r="D17" s="70" t="s">
        <v>107</v>
      </c>
      <c r="E17" s="71"/>
      <c r="F17" s="71"/>
      <c r="G17" s="72"/>
      <c r="H17" s="1"/>
      <c r="I17" s="1"/>
    </row>
    <row r="18" spans="1:9" x14ac:dyDescent="0.25">
      <c r="A18" s="1"/>
      <c r="B18" s="1"/>
      <c r="C18" s="6" t="s">
        <v>7</v>
      </c>
      <c r="D18" s="82" t="s">
        <v>11</v>
      </c>
      <c r="E18" s="83"/>
      <c r="F18" s="83"/>
      <c r="G18" s="84"/>
      <c r="H18" s="1"/>
      <c r="I18" s="1"/>
    </row>
    <row r="19" spans="1:9" x14ac:dyDescent="0.25">
      <c r="A19" s="1"/>
      <c r="B19" s="1"/>
      <c r="C19" s="6" t="s">
        <v>8</v>
      </c>
      <c r="D19" s="74" t="s">
        <v>108</v>
      </c>
      <c r="E19" s="75"/>
      <c r="F19" s="75"/>
      <c r="G19" s="76"/>
      <c r="H19" s="1"/>
      <c r="I19" s="1"/>
    </row>
    <row r="20" spans="1:9" x14ac:dyDescent="0.25">
      <c r="A20" s="1"/>
      <c r="B20" s="1"/>
      <c r="C20" s="6" t="s">
        <v>41</v>
      </c>
      <c r="D20" s="74" t="s">
        <v>82</v>
      </c>
      <c r="E20" s="75"/>
      <c r="F20" s="75"/>
      <c r="G20" s="76"/>
      <c r="H20" s="1"/>
      <c r="I20" s="1"/>
    </row>
    <row r="21" spans="1:9" x14ac:dyDescent="0.25">
      <c r="A21" s="1"/>
      <c r="B21" s="1"/>
      <c r="C21" s="6" t="s">
        <v>105</v>
      </c>
      <c r="D21" s="74" t="s">
        <v>78</v>
      </c>
      <c r="E21" s="75"/>
      <c r="F21" s="75"/>
      <c r="G21" s="76"/>
      <c r="H21" s="1"/>
      <c r="I21" s="1"/>
    </row>
    <row r="22" spans="1:9" x14ac:dyDescent="0.25">
      <c r="A22" s="1"/>
      <c r="B22" s="1"/>
      <c r="C22" s="6" t="s">
        <v>89</v>
      </c>
      <c r="D22" s="74" t="s">
        <v>33</v>
      </c>
      <c r="E22" s="75"/>
      <c r="F22" s="75"/>
      <c r="G22" s="76"/>
      <c r="H22" s="1"/>
      <c r="I22" s="1"/>
    </row>
    <row r="23" spans="1:9" x14ac:dyDescent="0.25">
      <c r="A23" s="1"/>
      <c r="B23" s="1"/>
      <c r="C23" s="6" t="s">
        <v>90</v>
      </c>
      <c r="D23" s="74" t="s">
        <v>34</v>
      </c>
      <c r="E23" s="75"/>
      <c r="F23" s="75"/>
      <c r="G23" s="76"/>
      <c r="H23" s="1"/>
      <c r="I23" s="1"/>
    </row>
    <row r="24" spans="1:9" x14ac:dyDescent="0.25">
      <c r="A24" s="1"/>
      <c r="B24" s="1"/>
      <c r="C24" s="6" t="s">
        <v>9</v>
      </c>
      <c r="D24" s="74" t="s">
        <v>47</v>
      </c>
      <c r="E24" s="75"/>
      <c r="F24" s="75"/>
      <c r="G24" s="76"/>
      <c r="H24" s="1"/>
      <c r="I24" s="1"/>
    </row>
    <row r="25" spans="1:9" x14ac:dyDescent="0.25">
      <c r="A25" s="1"/>
      <c r="B25" s="1"/>
      <c r="C25" s="6" t="s">
        <v>37</v>
      </c>
      <c r="D25" s="74" t="s">
        <v>28</v>
      </c>
      <c r="E25" s="75"/>
      <c r="F25" s="75"/>
      <c r="G25" s="76"/>
      <c r="H25" s="1"/>
      <c r="I25" s="1"/>
    </row>
    <row r="26" spans="1:9" x14ac:dyDescent="0.25">
      <c r="A26" s="1"/>
      <c r="B26" s="1"/>
      <c r="C26" s="6" t="s">
        <v>91</v>
      </c>
      <c r="D26" s="79" t="s">
        <v>42</v>
      </c>
      <c r="E26" s="80"/>
      <c r="F26" s="80"/>
      <c r="G26" s="8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73/oOPyZU39YFnzXntwsjpa+fVyfsxKQdq8PStpTqsH6fH12rFK5r9raJUlAfjyL3zdiNEanpQY2HgvO0Csbvg==" saltValue="/+FYfGNyJ69GSR5oZKMB6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5" t="s">
        <v>83</v>
      </c>
      <c r="C3" s="85"/>
      <c r="D3" s="85"/>
      <c r="E3" s="85"/>
      <c r="F3" s="85"/>
      <c r="G3" s="85"/>
      <c r="H3" s="85"/>
      <c r="I3" s="85"/>
      <c r="J3" s="85"/>
      <c r="K3" s="85"/>
      <c r="L3" s="1"/>
    </row>
    <row r="4" spans="1:12" ht="15" customHeight="1" x14ac:dyDescent="0.25">
      <c r="A4" s="1"/>
      <c r="B4" s="85"/>
      <c r="C4" s="85"/>
      <c r="D4" s="85"/>
      <c r="E4" s="85"/>
      <c r="F4" s="85"/>
      <c r="G4" s="85"/>
      <c r="H4" s="85"/>
      <c r="I4" s="85"/>
      <c r="J4" s="85"/>
      <c r="K4" s="8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9" t="s">
        <v>75</v>
      </c>
      <c r="C8" s="90"/>
      <c r="D8" s="90"/>
      <c r="E8" s="90"/>
      <c r="F8" s="90"/>
      <c r="G8" s="90"/>
      <c r="H8" s="90"/>
      <c r="I8" s="90"/>
      <c r="J8" s="90"/>
      <c r="K8" s="91"/>
      <c r="L8" s="1"/>
    </row>
    <row r="9" spans="1:12" ht="39.75" customHeight="1" x14ac:dyDescent="0.25">
      <c r="A9" s="1"/>
      <c r="B9" s="41" t="s">
        <v>0</v>
      </c>
      <c r="C9" s="16" t="s">
        <v>1</v>
      </c>
      <c r="D9" s="114" t="s">
        <v>80</v>
      </c>
      <c r="E9" s="115"/>
      <c r="F9" s="114" t="s">
        <v>2</v>
      </c>
      <c r="G9" s="115"/>
      <c r="H9" s="114" t="s">
        <v>81</v>
      </c>
      <c r="I9" s="115"/>
      <c r="J9" s="114" t="s">
        <v>22</v>
      </c>
      <c r="K9" s="115"/>
      <c r="L9" s="1"/>
    </row>
    <row r="10" spans="1:12" x14ac:dyDescent="0.25">
      <c r="A10" s="1"/>
      <c r="B10" s="65" t="s">
        <v>132</v>
      </c>
      <c r="C10" s="29">
        <v>0</v>
      </c>
      <c r="D10" s="8">
        <v>0</v>
      </c>
      <c r="E10" s="12" t="s">
        <v>3</v>
      </c>
      <c r="F10" s="8">
        <f>IFERROR(D10/C10,0)</f>
        <v>0</v>
      </c>
      <c r="G10" s="12" t="s">
        <v>3</v>
      </c>
      <c r="H10" s="8">
        <v>0</v>
      </c>
      <c r="I10" s="12" t="s">
        <v>3</v>
      </c>
      <c r="J10" s="8">
        <v>0</v>
      </c>
      <c r="K10" s="12" t="s">
        <v>3</v>
      </c>
      <c r="L10" s="1"/>
    </row>
    <row r="11" spans="1:12" x14ac:dyDescent="0.25">
      <c r="A11" s="1"/>
      <c r="B11" s="53" t="s">
        <v>76</v>
      </c>
      <c r="C11" s="54"/>
      <c r="D11" s="55"/>
      <c r="E11" s="55"/>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IZo/zimeIQ7C79xzBkYMvJqoKDMMPSUtZVn/ky7CBls9fAF9Blxmv3KNAwQeHFoq/X0SRJyAf/dDZRsedasWlw==" saltValue="DQp7ioW6YWVp7nJsUbjbI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84</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8" t="s">
        <v>30</v>
      </c>
      <c r="C8" s="22"/>
      <c r="D8" s="22"/>
      <c r="E8" s="22"/>
      <c r="F8" s="69"/>
      <c r="G8" s="1"/>
    </row>
    <row r="9" spans="1:7" ht="17.25" customHeight="1" x14ac:dyDescent="0.25">
      <c r="A9" s="1"/>
      <c r="B9" s="63" t="s">
        <v>15</v>
      </c>
      <c r="C9" s="63" t="s">
        <v>10</v>
      </c>
      <c r="D9" s="64"/>
      <c r="E9" s="63" t="s">
        <v>23</v>
      </c>
      <c r="F9" s="67"/>
      <c r="G9" s="1"/>
    </row>
    <row r="10" spans="1:7" x14ac:dyDescent="0.25">
      <c r="A10" s="1"/>
      <c r="B10" s="20" t="s">
        <v>71</v>
      </c>
      <c r="C10" s="19">
        <f>'Fane 7. Anlægsprojekter (§ 19)'!H11</f>
        <v>0</v>
      </c>
      <c r="D10" s="12" t="s">
        <v>3</v>
      </c>
      <c r="E10" s="8">
        <f>SUM('Fane 7. Anlægsprojekter (§ 19)'!F11,'Fane 7. Anlægsprojekter (§ 19)'!J11)</f>
        <v>0</v>
      </c>
      <c r="F10" s="12" t="s">
        <v>3</v>
      </c>
      <c r="G10" s="1"/>
    </row>
    <row r="11" spans="1:7" x14ac:dyDescent="0.25">
      <c r="A11" s="1"/>
      <c r="B11" s="20"/>
      <c r="C11" s="19"/>
      <c r="D11" s="12" t="s">
        <v>3</v>
      </c>
      <c r="E11" s="8"/>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68" t="s">
        <v>72</v>
      </c>
      <c r="C16" s="10">
        <f>SUM(C10:C15)</f>
        <v>0</v>
      </c>
      <c r="D16" s="11" t="s">
        <v>3</v>
      </c>
      <c r="E16" s="10">
        <f>SUM(E10:E15)</f>
        <v>0</v>
      </c>
      <c r="F16" s="11" t="s">
        <v>3</v>
      </c>
      <c r="G16" s="1"/>
    </row>
    <row r="17" spans="1:7" x14ac:dyDescent="0.25">
      <c r="A17" s="1"/>
      <c r="B17" s="68" t="s">
        <v>128</v>
      </c>
      <c r="C17" s="10">
        <f>C16*(1+'Fane 11. Nøgletal'!C16)</f>
        <v>0</v>
      </c>
      <c r="D17" s="11" t="s">
        <v>3</v>
      </c>
      <c r="E17" s="10">
        <f>E16*(1+'Fane 11.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DwUo9Fq6tn94ESiNDpzvzbZ+WOf9HFHnoYIe/I0ywyUfKpdgclBq/ROeyv8ERJtraa6weUOzzvFaTzLA3DK9qg==" saltValue="zI1GinIRPVaISCNIPld1J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85</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89" t="s">
        <v>150</v>
      </c>
      <c r="C7" s="90"/>
      <c r="D7" s="90"/>
      <c r="E7" s="90"/>
      <c r="F7" s="91"/>
      <c r="G7" s="1"/>
    </row>
    <row r="8" spans="1:7" x14ac:dyDescent="0.25">
      <c r="A8" s="1"/>
      <c r="B8" s="63" t="s">
        <v>15</v>
      </c>
      <c r="C8" s="63" t="s">
        <v>10</v>
      </c>
      <c r="D8" s="64"/>
      <c r="E8" s="63" t="s">
        <v>23</v>
      </c>
      <c r="F8" s="67"/>
      <c r="G8" s="1"/>
    </row>
    <row r="9" spans="1:7" x14ac:dyDescent="0.25">
      <c r="A9" s="1"/>
      <c r="B9" s="20"/>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68" t="s">
        <v>129</v>
      </c>
      <c r="C14" s="10">
        <f>SUM(C9:C13)</f>
        <v>0</v>
      </c>
      <c r="D14" s="11" t="s">
        <v>3</v>
      </c>
      <c r="E14" s="10">
        <f>SUM(E9:E13)</f>
        <v>0</v>
      </c>
      <c r="F14" s="11" t="s">
        <v>3</v>
      </c>
      <c r="G14" s="1"/>
    </row>
    <row r="15" spans="1:7" x14ac:dyDescent="0.25">
      <c r="A15" s="1"/>
      <c r="B15" s="68" t="s">
        <v>130</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16"/>
      <c r="C17" s="116"/>
      <c r="D17" s="116"/>
      <c r="E17" s="116"/>
      <c r="F17" s="116"/>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16"/>
      <c r="C24" s="116"/>
      <c r="D24" s="116"/>
      <c r="E24" s="116"/>
      <c r="F24" s="116"/>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16"/>
      <c r="C31" s="116"/>
      <c r="D31" s="116"/>
      <c r="E31" s="116"/>
      <c r="F31" s="116"/>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DdT5XiYGdXCVs2XfdZ8HfwdwdWwLdYySpoEeAsPYUOpwjHwc70dQg/x8J4vYskSxZ/99lZtSNVjjEtbq9lnfIw==" saltValue="hO4gtv1qLcCfrHKKTko7w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86</v>
      </c>
      <c r="C3" s="87"/>
      <c r="D3" s="87"/>
      <c r="E3" s="87"/>
      <c r="F3" s="87"/>
      <c r="G3" s="1"/>
    </row>
    <row r="4" spans="1:7" ht="25.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9" t="s">
        <v>51</v>
      </c>
      <c r="C8" s="90"/>
      <c r="D8" s="90"/>
      <c r="E8" s="90"/>
      <c r="F8" s="91"/>
      <c r="G8" s="1"/>
    </row>
    <row r="9" spans="1:7" ht="15" customHeight="1" x14ac:dyDescent="0.25">
      <c r="A9" s="1"/>
      <c r="B9" s="66" t="s">
        <v>53</v>
      </c>
      <c r="C9" s="117" t="s">
        <v>10</v>
      </c>
      <c r="D9" s="118"/>
      <c r="E9" s="117" t="s">
        <v>23</v>
      </c>
      <c r="F9" s="118"/>
      <c r="G9" s="1"/>
    </row>
    <row r="10" spans="1:7" ht="26.25" x14ac:dyDescent="0.25">
      <c r="A10" s="1"/>
      <c r="B10" s="49" t="s">
        <v>135</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73</v>
      </c>
      <c r="C13" s="10">
        <f>SUM(C10:C12)</f>
        <v>0</v>
      </c>
      <c r="D13" s="11" t="s">
        <v>3</v>
      </c>
      <c r="E13" s="10">
        <f>SUM(E10:E12)</f>
        <v>0</v>
      </c>
      <c r="F13" s="11" t="s">
        <v>3</v>
      </c>
      <c r="G13" s="1"/>
    </row>
    <row r="14" spans="1:7" ht="27" customHeight="1" x14ac:dyDescent="0.25">
      <c r="A14" s="1"/>
      <c r="B14" s="18" t="s">
        <v>124</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XFiO+HXTuFAOEASr8OE3xrpSFOEbTSCUb6mAiMzPTFnNz8BtR/9tJqtgyX6ZHeBpMy3MWcRoAxGvRiPC0WtzZA==" saltValue="Y6Qzr6FiUc5ZJX07kT1v6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87</v>
      </c>
      <c r="C3" s="87"/>
      <c r="D3" s="87"/>
      <c r="E3" s="87"/>
      <c r="F3" s="87"/>
      <c r="G3" s="1"/>
    </row>
    <row r="4" spans="1:7" ht="25.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89" t="s">
        <v>131</v>
      </c>
      <c r="C9" s="90"/>
      <c r="D9" s="90"/>
      <c r="E9" s="90"/>
      <c r="F9" s="91"/>
      <c r="G9" s="1"/>
    </row>
    <row r="10" spans="1:7" ht="26.25" x14ac:dyDescent="0.25">
      <c r="A10" s="1"/>
      <c r="B10" s="66" t="s">
        <v>16</v>
      </c>
      <c r="C10" s="66" t="s">
        <v>10</v>
      </c>
      <c r="D10" s="67"/>
      <c r="E10" s="66" t="s">
        <v>23</v>
      </c>
      <c r="F10" s="67"/>
      <c r="G10" s="1"/>
    </row>
    <row r="11" spans="1:7" x14ac:dyDescent="0.25">
      <c r="A11" s="1"/>
      <c r="B11" s="49" t="s">
        <v>136</v>
      </c>
      <c r="C11" s="8">
        <v>0</v>
      </c>
      <c r="D11" s="12" t="s">
        <v>3</v>
      </c>
      <c r="E11" s="8">
        <v>0</v>
      </c>
      <c r="F11" s="12" t="s">
        <v>3</v>
      </c>
      <c r="G11" s="1"/>
    </row>
    <row r="12" spans="1:7" x14ac:dyDescent="0.25">
      <c r="A12" s="1"/>
      <c r="B12" s="68" t="s">
        <v>36</v>
      </c>
      <c r="C12" s="10">
        <f>SUM(C11:C11)</f>
        <v>0</v>
      </c>
      <c r="D12" s="11" t="s">
        <v>3</v>
      </c>
      <c r="E12" s="10">
        <f>SUM(E11:E11)</f>
        <v>0</v>
      </c>
      <c r="F12" s="11" t="s">
        <v>3</v>
      </c>
      <c r="G12" s="1"/>
    </row>
    <row r="13" spans="1:7" x14ac:dyDescent="0.25">
      <c r="A13" s="1"/>
      <c r="B13" s="68" t="s">
        <v>123</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6"/>
      <c r="C15" s="116"/>
      <c r="D15" s="116"/>
      <c r="E15" s="116"/>
      <c r="F15" s="116"/>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16"/>
      <c r="C21" s="116"/>
      <c r="D21" s="116"/>
      <c r="E21" s="116"/>
      <c r="F21" s="116"/>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16"/>
      <c r="C27" s="116"/>
      <c r="D27" s="116"/>
      <c r="E27" s="116"/>
      <c r="F27" s="116"/>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Is81lLF1loXBB+XsdI/jhn2DsRL9Rn64PjZejPZNnr2qlyLJOpZXeZJKxw4tyeKDKfW1uLGK1aLUw0sjIrA3A==" saltValue="0tMO5nSpsVe2hK9vO4Pgvg=="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87" t="s">
        <v>88</v>
      </c>
      <c r="C3" s="87"/>
      <c r="D3" s="1"/>
    </row>
    <row r="4" spans="1:4" ht="25.5" customHeight="1" x14ac:dyDescent="0.25">
      <c r="A4" s="1"/>
      <c r="B4" s="87"/>
      <c r="C4" s="8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8" t="s">
        <v>13</v>
      </c>
      <c r="C8" s="69"/>
      <c r="D8" s="1"/>
    </row>
    <row r="9" spans="1:4" x14ac:dyDescent="0.25">
      <c r="A9" s="1"/>
      <c r="B9" s="23" t="s">
        <v>60</v>
      </c>
      <c r="C9" s="21">
        <v>1.2699999999999999E-2</v>
      </c>
      <c r="D9" s="1"/>
    </row>
    <row r="10" spans="1:4" x14ac:dyDescent="0.25">
      <c r="A10" s="1"/>
      <c r="B10" s="23" t="s">
        <v>58</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52</v>
      </c>
      <c r="C13" s="26">
        <v>1.2200000000000001E-2</v>
      </c>
      <c r="D13" s="1"/>
    </row>
    <row r="14" spans="1:4" x14ac:dyDescent="0.25">
      <c r="A14" s="1"/>
      <c r="B14" s="25" t="s">
        <v>59</v>
      </c>
      <c r="C14" s="26">
        <v>3.3E-3</v>
      </c>
      <c r="D14" s="1"/>
    </row>
    <row r="15" spans="1:4" x14ac:dyDescent="0.25">
      <c r="A15" s="1"/>
      <c r="B15" s="25" t="s">
        <v>74</v>
      </c>
      <c r="C15" s="26">
        <v>3.56E-2</v>
      </c>
      <c r="D15" s="1"/>
    </row>
    <row r="16" spans="1:4" x14ac:dyDescent="0.25">
      <c r="A16" s="1"/>
      <c r="B16" s="25" t="s">
        <v>125</v>
      </c>
      <c r="C16" s="26">
        <v>8.0799999999999997E-2</v>
      </c>
      <c r="D16" s="1"/>
    </row>
    <row r="17" spans="1:4" x14ac:dyDescent="0.25">
      <c r="A17" s="1"/>
      <c r="B17" s="68"/>
      <c r="C17" s="69"/>
      <c r="D17" s="1"/>
    </row>
    <row r="18" spans="1:4" x14ac:dyDescent="0.25">
      <c r="A18" s="1"/>
      <c r="B18" s="1"/>
      <c r="C18" s="1"/>
      <c r="D18" s="1"/>
    </row>
    <row r="19" spans="1:4" x14ac:dyDescent="0.25">
      <c r="A19" s="1"/>
      <c r="B19" s="1"/>
      <c r="C19" s="1"/>
      <c r="D19" s="1"/>
    </row>
    <row r="20" spans="1:4" x14ac:dyDescent="0.25">
      <c r="A20" s="1"/>
      <c r="B20" s="68" t="s">
        <v>39</v>
      </c>
      <c r="C20" s="69"/>
      <c r="D20" s="1"/>
    </row>
    <row r="21" spans="1:4" x14ac:dyDescent="0.25">
      <c r="A21" s="1"/>
      <c r="B21" s="23" t="s">
        <v>43</v>
      </c>
      <c r="C21" s="44">
        <v>1.7000000000000001E-2</v>
      </c>
      <c r="D21" s="1"/>
    </row>
    <row r="22" spans="1:4" x14ac:dyDescent="0.25">
      <c r="A22" s="1"/>
      <c r="B22" s="119"/>
      <c r="C22" s="120"/>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RukbkC9Oq/GmUJw5w1ziecCRQSXRgdaiydVnNOZcfsnk71c8PPrHCAlC7qpCFjjpFTRbf41dnpuudCZtg0nVjA==" saltValue="+/FX7AddDZ2AYc6aZJznv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110</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49</v>
      </c>
      <c r="C9" s="45"/>
      <c r="D9" s="45"/>
      <c r="E9" s="7">
        <f>'Fane 3. Omkostninger i ØR2023'!E15</f>
        <v>3584048.3011618359</v>
      </c>
      <c r="F9" s="45" t="s">
        <v>3</v>
      </c>
      <c r="G9" s="1"/>
    </row>
    <row r="10" spans="1:7" ht="17.100000000000001" customHeight="1" x14ac:dyDescent="0.25">
      <c r="A10" s="1"/>
      <c r="B10" s="24" t="s">
        <v>45</v>
      </c>
      <c r="C10" s="45"/>
      <c r="D10" s="45"/>
      <c r="E10" s="7">
        <f>'Fane 8.1. Varige tillæg'!C17+'Fane 8.1. Varige tillæg'!E17</f>
        <v>0</v>
      </c>
      <c r="F10" s="45" t="s">
        <v>3</v>
      </c>
      <c r="G10" s="1"/>
    </row>
    <row r="11" spans="1:7" ht="17.100000000000001" customHeight="1" x14ac:dyDescent="0.25">
      <c r="A11" s="1"/>
      <c r="B11" s="24" t="s">
        <v>46</v>
      </c>
      <c r="C11" s="45"/>
      <c r="D11" s="45"/>
      <c r="E11" s="8">
        <f>-('Fane 10. Bortfald'!C13+'Fane 10. Bortfald'!E13)</f>
        <v>0</v>
      </c>
      <c r="F11" s="45" t="s">
        <v>3</v>
      </c>
      <c r="G11" s="1"/>
    </row>
    <row r="12" spans="1:7" ht="17.100000000000001" customHeight="1" x14ac:dyDescent="0.25">
      <c r="A12" s="1"/>
      <c r="B12" s="24" t="s">
        <v>48</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127592.11952136135</v>
      </c>
      <c r="F13" s="45" t="s">
        <v>3</v>
      </c>
      <c r="G13" s="1"/>
    </row>
    <row r="14" spans="1:7" ht="17.100000000000001" customHeight="1" x14ac:dyDescent="0.25">
      <c r="A14" s="1"/>
      <c r="B14" s="24" t="s">
        <v>39</v>
      </c>
      <c r="C14" s="45"/>
      <c r="D14" s="45"/>
      <c r="E14" s="8">
        <f>-SUM(E9,E10:E13)*'Fane 11. Nøgletal'!C21</f>
        <v>-63097.887151614355</v>
      </c>
      <c r="F14" s="45" t="s">
        <v>3</v>
      </c>
      <c r="G14" s="1"/>
    </row>
    <row r="15" spans="1:7" ht="15" customHeight="1" x14ac:dyDescent="0.25">
      <c r="A15" s="1"/>
      <c r="B15" s="56" t="s">
        <v>19</v>
      </c>
      <c r="C15" s="28"/>
      <c r="D15" s="28"/>
      <c r="E15" s="9">
        <f>SUM(E9,E10:E14)</f>
        <v>3648542.5335315829</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2396377.3567148801</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77</v>
      </c>
      <c r="C21" s="45"/>
      <c r="D21" s="45"/>
      <c r="E21" s="8">
        <f>-SUM(E19:E20)*'Fane 11. Nøgletal'!C21</f>
        <v>0</v>
      </c>
      <c r="F21" s="45" t="s">
        <v>3</v>
      </c>
      <c r="G21" s="1"/>
    </row>
    <row r="22" spans="1:7" ht="15" customHeight="1" x14ac:dyDescent="0.25">
      <c r="A22" s="1"/>
      <c r="B22" s="56" t="s">
        <v>35</v>
      </c>
      <c r="C22" s="28"/>
      <c r="D22" s="28"/>
      <c r="E22" s="9">
        <f>SUM(E19:E21)</f>
        <v>0</v>
      </c>
      <c r="F22" s="47" t="s">
        <v>3</v>
      </c>
      <c r="G22" s="1"/>
    </row>
    <row r="23" spans="1:7" x14ac:dyDescent="0.25">
      <c r="A23" s="1"/>
      <c r="B23" s="46" t="s">
        <v>54</v>
      </c>
      <c r="C23" s="46"/>
      <c r="D23" s="46"/>
      <c r="E23" s="46"/>
      <c r="F23" s="46"/>
      <c r="G23" s="1"/>
    </row>
    <row r="24" spans="1:7" x14ac:dyDescent="0.25">
      <c r="A24" s="1"/>
      <c r="B24" s="56" t="s">
        <v>55</v>
      </c>
      <c r="C24" s="28"/>
      <c r="D24" s="28"/>
      <c r="E24" s="9">
        <f>'Fane 5. Kontrol af ØR2022'!E27</f>
        <v>0</v>
      </c>
      <c r="F24" s="47" t="s">
        <v>3</v>
      </c>
      <c r="G24" s="1"/>
    </row>
    <row r="25" spans="1:7" x14ac:dyDescent="0.25">
      <c r="A25" s="1"/>
      <c r="B25" s="46" t="s">
        <v>64</v>
      </c>
      <c r="C25" s="46"/>
      <c r="D25" s="46"/>
      <c r="E25" s="46"/>
      <c r="F25" s="46"/>
      <c r="G25" s="1"/>
    </row>
    <row r="26" spans="1:7" x14ac:dyDescent="0.25">
      <c r="A26" s="1"/>
      <c r="B26" s="47" t="s">
        <v>65</v>
      </c>
      <c r="C26" s="47"/>
      <c r="D26" s="47"/>
      <c r="E26" s="9">
        <f>'Fane 6. Skattesagen'!G13</f>
        <v>0</v>
      </c>
      <c r="F26" s="47" t="s">
        <v>3</v>
      </c>
      <c r="G26" s="1"/>
    </row>
    <row r="27" spans="1:7" x14ac:dyDescent="0.25">
      <c r="A27" s="1"/>
      <c r="B27" s="46" t="s">
        <v>50</v>
      </c>
      <c r="C27" s="46"/>
      <c r="D27" s="46"/>
      <c r="E27" s="10">
        <f>SUM(E15,E17,E22,E24,E26)</f>
        <v>6044919.890246463</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0GvFly1drD12iOgWmBwrZlBOjNsTy5jnq1X9uYvphjF9CNuJbc+jHuH2L7gEIHRIZxqWsxXKCknDFzF4JjNl0Q==" saltValue="i2k2ClrsfSMBL4TGpXnel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111</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56</v>
      </c>
      <c r="C8" s="45"/>
      <c r="D8" s="45"/>
      <c r="E8" s="7">
        <f>'Fane 2.1. Økonomisk ramme 2024'!E15</f>
        <v>3648542.5335315829</v>
      </c>
      <c r="F8" s="45" t="s">
        <v>3</v>
      </c>
      <c r="G8" s="1"/>
    </row>
    <row r="9" spans="1:7" ht="15" customHeight="1" x14ac:dyDescent="0.25">
      <c r="A9" s="1"/>
      <c r="B9" s="27" t="s">
        <v>17</v>
      </c>
      <c r="C9" s="45"/>
      <c r="D9" s="45"/>
      <c r="E9" s="8">
        <f>SUM(E8:E8)*'Fane 11. Nøgletal'!C16</f>
        <v>294802.23670935188</v>
      </c>
      <c r="F9" s="45" t="s">
        <v>3</v>
      </c>
      <c r="G9" s="1"/>
    </row>
    <row r="10" spans="1:7" ht="15" customHeight="1" x14ac:dyDescent="0.25">
      <c r="A10" s="1"/>
      <c r="B10" s="27" t="s">
        <v>39</v>
      </c>
      <c r="C10" s="45"/>
      <c r="D10" s="45"/>
      <c r="E10" s="8">
        <f>-SUM(E8:E9)*'Fane 11. Nøgletal'!C21</f>
        <v>-67036.86109409589</v>
      </c>
      <c r="F10" s="45" t="s">
        <v>3</v>
      </c>
      <c r="G10" s="1"/>
    </row>
    <row r="11" spans="1:7" ht="15" customHeight="1" x14ac:dyDescent="0.25">
      <c r="A11" s="1"/>
      <c r="B11" s="28" t="s">
        <v>19</v>
      </c>
      <c r="C11" s="28"/>
      <c r="D11" s="28"/>
      <c r="E11" s="9">
        <f>SUM(E8:E10)</f>
        <v>3876307.9091468388</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2590004.6471374421</v>
      </c>
      <c r="F13" s="47" t="s">
        <v>3</v>
      </c>
      <c r="G13" s="1"/>
    </row>
    <row r="14" spans="1:7" x14ac:dyDescent="0.25">
      <c r="A14" s="1"/>
      <c r="B14" s="46" t="s">
        <v>54</v>
      </c>
      <c r="C14" s="46"/>
      <c r="D14" s="46"/>
      <c r="E14" s="46"/>
      <c r="F14" s="46"/>
      <c r="G14" s="1"/>
    </row>
    <row r="15" spans="1:7" x14ac:dyDescent="0.25">
      <c r="A15" s="1"/>
      <c r="B15" s="47" t="s">
        <v>66</v>
      </c>
      <c r="C15" s="47"/>
      <c r="D15" s="47"/>
      <c r="E15" s="9">
        <f>'Fane 5. Kontrol af ØR2022'!E33</f>
        <v>0</v>
      </c>
      <c r="F15" s="47" t="s">
        <v>3</v>
      </c>
      <c r="G15" s="1"/>
    </row>
    <row r="16" spans="1:7" x14ac:dyDescent="0.25">
      <c r="A16" s="1"/>
      <c r="B16" s="46" t="s">
        <v>64</v>
      </c>
      <c r="C16" s="46"/>
      <c r="D16" s="46"/>
      <c r="E16" s="46"/>
      <c r="F16" s="46"/>
      <c r="G16" s="1"/>
    </row>
    <row r="17" spans="1:7" x14ac:dyDescent="0.25">
      <c r="A17" s="1"/>
      <c r="B17" s="47" t="s">
        <v>65</v>
      </c>
      <c r="C17" s="47"/>
      <c r="D17" s="47"/>
      <c r="E17" s="9">
        <f>'Fane 6. Skattesagen'!G14</f>
        <v>0</v>
      </c>
      <c r="F17" s="47" t="s">
        <v>3</v>
      </c>
      <c r="G17" s="1"/>
    </row>
    <row r="18" spans="1:7" x14ac:dyDescent="0.25">
      <c r="A18" s="1"/>
      <c r="B18" s="46" t="s">
        <v>57</v>
      </c>
      <c r="C18" s="46"/>
      <c r="D18" s="46"/>
      <c r="E18" s="10">
        <f>SUM(E11,E13,E15,E17)</f>
        <v>6466312.5562842805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ad8GN2q2iGDRb80XpIQ381+NnOQGKsVmN8LuWLLzccwirEsJr/VGMxJ1uqm3Vb/uUvAfyjnxj68iiLMDzrYiHQ==" saltValue="thJJHB9Qp9c8hlrYaZDMZ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112</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68</v>
      </c>
      <c r="C8" s="45"/>
      <c r="D8" s="45"/>
      <c r="E8" s="7">
        <f>'Fane 2.2. Økonomisk ramme 2025'!E11</f>
        <v>3876307.9091468388</v>
      </c>
      <c r="F8" s="45" t="s">
        <v>3</v>
      </c>
      <c r="G8" s="1"/>
    </row>
    <row r="9" spans="1:7" ht="15" customHeight="1" x14ac:dyDescent="0.25">
      <c r="A9" s="1"/>
      <c r="B9" s="27" t="s">
        <v>17</v>
      </c>
      <c r="C9" s="45"/>
      <c r="D9" s="45"/>
      <c r="E9" s="8">
        <f>SUM(E8:E8)*'Fane 11. Nøgletal'!C16</f>
        <v>313205.67905906454</v>
      </c>
      <c r="F9" s="45" t="s">
        <v>3</v>
      </c>
      <c r="G9" s="1"/>
    </row>
    <row r="10" spans="1:7" ht="15" customHeight="1" x14ac:dyDescent="0.25">
      <c r="A10" s="1"/>
      <c r="B10" s="27" t="s">
        <v>39</v>
      </c>
      <c r="C10" s="45"/>
      <c r="D10" s="45"/>
      <c r="E10" s="8">
        <f>-SUM(E8:E9)*'Fane 11. Nøgletal'!C21</f>
        <v>-71221.73099950036</v>
      </c>
      <c r="F10" s="45" t="s">
        <v>3</v>
      </c>
      <c r="G10" s="1"/>
    </row>
    <row r="11" spans="1:7" x14ac:dyDescent="0.25">
      <c r="A11" s="1"/>
      <c r="B11" s="28" t="s">
        <v>19</v>
      </c>
      <c r="C11" s="28"/>
      <c r="D11" s="28"/>
      <c r="E11" s="9">
        <f>SUM(E8:E10)</f>
        <v>4118291.8572064028</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2799277.0226261476</v>
      </c>
      <c r="F13" s="47" t="s">
        <v>3</v>
      </c>
      <c r="G13" s="1"/>
    </row>
    <row r="14" spans="1:7" ht="15" customHeight="1" x14ac:dyDescent="0.25">
      <c r="A14" s="1"/>
      <c r="B14" s="46" t="s">
        <v>54</v>
      </c>
      <c r="C14" s="46"/>
      <c r="D14" s="46"/>
      <c r="E14" s="46"/>
      <c r="F14" s="46"/>
      <c r="G14" s="1"/>
    </row>
    <row r="15" spans="1:7" ht="15" customHeight="1" x14ac:dyDescent="0.25">
      <c r="A15" s="1"/>
      <c r="B15" s="47" t="s">
        <v>55</v>
      </c>
      <c r="C15" s="47"/>
      <c r="D15" s="47"/>
      <c r="E15" s="9">
        <f>'Fane 5. Kontrol af ØR2022'!E33</f>
        <v>0</v>
      </c>
      <c r="F15" s="47" t="s">
        <v>3</v>
      </c>
      <c r="G15" s="1"/>
    </row>
    <row r="16" spans="1:7" ht="15" customHeight="1" x14ac:dyDescent="0.25">
      <c r="A16" s="1"/>
      <c r="B16" s="46" t="s">
        <v>64</v>
      </c>
      <c r="C16" s="46"/>
      <c r="D16" s="46"/>
      <c r="E16" s="46"/>
      <c r="F16" s="46"/>
      <c r="G16" s="1"/>
    </row>
    <row r="17" spans="1:7" ht="15" customHeight="1" x14ac:dyDescent="0.25">
      <c r="A17" s="1"/>
      <c r="B17" s="47" t="s">
        <v>65</v>
      </c>
      <c r="C17" s="47"/>
      <c r="D17" s="47"/>
      <c r="E17" s="9">
        <f>'Fane 6. Skattesagen'!G15</f>
        <v>0</v>
      </c>
      <c r="F17" s="47" t="s">
        <v>3</v>
      </c>
      <c r="G17" s="1"/>
    </row>
    <row r="18" spans="1:7" x14ac:dyDescent="0.25">
      <c r="A18" s="1"/>
      <c r="B18" s="46" t="s">
        <v>69</v>
      </c>
      <c r="C18" s="46"/>
      <c r="D18" s="46"/>
      <c r="E18" s="10">
        <f>SUM(E11,E13,E15,E17)</f>
        <v>6917568.8798325509</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rutKECQxZQHULrVDs2WG4216+T0bMZhN+jy26LkyzAl+ux2hhmf00+6FESwJwy85lHGyoZtrrlhNP1NtiKeMSg==" saltValue="8jpZGZb/nQkTwKOhFNcTq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113</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114</v>
      </c>
      <c r="C8" s="45"/>
      <c r="D8" s="45"/>
      <c r="E8" s="7">
        <f>'Fane 2.3. Økonomisk ramme 2026'!E11</f>
        <v>4118291.8572064028</v>
      </c>
      <c r="F8" s="45" t="s">
        <v>3</v>
      </c>
      <c r="G8" s="1"/>
    </row>
    <row r="9" spans="1:7" ht="15" customHeight="1" x14ac:dyDescent="0.25">
      <c r="A9" s="1"/>
      <c r="B9" s="27" t="s">
        <v>17</v>
      </c>
      <c r="C9" s="45"/>
      <c r="D9" s="45"/>
      <c r="E9" s="8">
        <f>SUM(E8:E8)*'Fane 11. Nøgletal'!C16</f>
        <v>332757.98206227733</v>
      </c>
      <c r="F9" s="45" t="s">
        <v>3</v>
      </c>
      <c r="G9" s="1"/>
    </row>
    <row r="10" spans="1:7" ht="15" customHeight="1" x14ac:dyDescent="0.25">
      <c r="A10" s="1"/>
      <c r="B10" s="27" t="s">
        <v>39</v>
      </c>
      <c r="C10" s="45"/>
      <c r="D10" s="45"/>
      <c r="E10" s="8">
        <f>-SUM(E8:E9)*'Fane 11. Nøgletal'!C21</f>
        <v>-75667.847267567558</v>
      </c>
      <c r="F10" s="45" t="s">
        <v>3</v>
      </c>
      <c r="G10" s="1"/>
    </row>
    <row r="11" spans="1:7" x14ac:dyDescent="0.25">
      <c r="A11" s="1"/>
      <c r="B11" s="28" t="s">
        <v>19</v>
      </c>
      <c r="C11" s="28"/>
      <c r="D11" s="28"/>
      <c r="E11" s="9">
        <f>SUM(E8:E10)</f>
        <v>4375381.9920011126</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3025458.60605434</v>
      </c>
      <c r="F13" s="47" t="s">
        <v>3</v>
      </c>
      <c r="G13" s="1"/>
    </row>
    <row r="14" spans="1:7" ht="15" customHeight="1" x14ac:dyDescent="0.25">
      <c r="A14" s="1"/>
      <c r="B14" s="46" t="s">
        <v>54</v>
      </c>
      <c r="C14" s="46"/>
      <c r="D14" s="46"/>
      <c r="E14" s="46"/>
      <c r="F14" s="46"/>
      <c r="G14" s="1"/>
    </row>
    <row r="15" spans="1:7" ht="15" customHeight="1" x14ac:dyDescent="0.25">
      <c r="A15" s="1"/>
      <c r="B15" s="47" t="s">
        <v>55</v>
      </c>
      <c r="C15" s="47"/>
      <c r="D15" s="47"/>
      <c r="E15" s="9">
        <f>'Fane 5. Kontrol af ØR2022'!E33</f>
        <v>0</v>
      </c>
      <c r="F15" s="47" t="s">
        <v>3</v>
      </c>
      <c r="G15" s="1"/>
    </row>
    <row r="16" spans="1:7" ht="15" customHeight="1" x14ac:dyDescent="0.25">
      <c r="A16" s="1"/>
      <c r="B16" s="46" t="s">
        <v>64</v>
      </c>
      <c r="C16" s="46"/>
      <c r="D16" s="46"/>
      <c r="E16" s="46"/>
      <c r="F16" s="46"/>
      <c r="G16" s="1"/>
    </row>
    <row r="17" spans="1:7" ht="15" customHeight="1" x14ac:dyDescent="0.25">
      <c r="A17" s="1"/>
      <c r="B17" s="47" t="s">
        <v>65</v>
      </c>
      <c r="C17" s="47"/>
      <c r="D17" s="47"/>
      <c r="E17" s="9">
        <f>'Fane 6. Skattesagen'!G16</f>
        <v>0</v>
      </c>
      <c r="F17" s="47" t="s">
        <v>3</v>
      </c>
      <c r="G17" s="1"/>
    </row>
    <row r="18" spans="1:7" x14ac:dyDescent="0.25">
      <c r="A18" s="1"/>
      <c r="B18" s="46" t="s">
        <v>115</v>
      </c>
      <c r="C18" s="46"/>
      <c r="D18" s="46"/>
      <c r="E18" s="10">
        <f>SUM(E11,E13,E15,E17)</f>
        <v>7400840.5980554521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jbXrpFbMKjd8HVJ+oe1JUclW3hWNZ1TfAskGuzhl+RctL71FW8p0Cp7SDRzu+5rluPYpCeydnLQrOXZAEEExSA==" saltValue="hUn8fars5BiIOb50CTpNg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87" t="s">
        <v>117</v>
      </c>
      <c r="C3" s="87"/>
      <c r="D3" s="87"/>
      <c r="E3" s="87"/>
      <c r="F3" s="87"/>
      <c r="G3" s="1"/>
    </row>
    <row r="4" spans="1:7"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116</v>
      </c>
      <c r="C8" s="46"/>
      <c r="D8" s="46"/>
      <c r="E8" s="46"/>
      <c r="F8" s="46"/>
      <c r="G8" s="1"/>
    </row>
    <row r="9" spans="1:7" x14ac:dyDescent="0.25">
      <c r="A9" s="1"/>
      <c r="B9" s="45" t="s">
        <v>126</v>
      </c>
      <c r="C9" s="45"/>
      <c r="D9" s="45"/>
      <c r="E9" s="7">
        <v>3520694.1147065149</v>
      </c>
      <c r="F9" s="45" t="s">
        <v>3</v>
      </c>
      <c r="G9" s="1"/>
    </row>
    <row r="10" spans="1:7" x14ac:dyDescent="0.25">
      <c r="A10" s="1"/>
      <c r="B10" s="24" t="s">
        <v>45</v>
      </c>
      <c r="C10" s="45"/>
      <c r="D10" s="45"/>
      <c r="E10" s="7">
        <v>0</v>
      </c>
      <c r="F10" s="45" t="s">
        <v>3</v>
      </c>
      <c r="G10" s="1"/>
    </row>
    <row r="11" spans="1:7" x14ac:dyDescent="0.25">
      <c r="A11" s="1"/>
      <c r="B11" s="24" t="s">
        <v>46</v>
      </c>
      <c r="C11" s="45"/>
      <c r="D11" s="45"/>
      <c r="E11" s="8">
        <v>0</v>
      </c>
      <c r="F11" s="45" t="s">
        <v>3</v>
      </c>
      <c r="G11" s="1"/>
    </row>
    <row r="12" spans="1:7" x14ac:dyDescent="0.25">
      <c r="A12" s="1"/>
      <c r="B12" s="24" t="s">
        <v>48</v>
      </c>
      <c r="C12" s="45"/>
      <c r="D12" s="45"/>
      <c r="E12" s="8">
        <v>0</v>
      </c>
      <c r="F12" s="45" t="s">
        <v>3</v>
      </c>
      <c r="G12" s="1"/>
    </row>
    <row r="13" spans="1:7" x14ac:dyDescent="0.25">
      <c r="A13" s="1"/>
      <c r="B13" s="24" t="s">
        <v>17</v>
      </c>
      <c r="C13" s="45"/>
      <c r="D13" s="45"/>
      <c r="E13" s="8">
        <v>125336.71048355193</v>
      </c>
      <c r="F13" s="45" t="s">
        <v>3</v>
      </c>
      <c r="G13" s="1"/>
    </row>
    <row r="14" spans="1:7" x14ac:dyDescent="0.25">
      <c r="A14" s="1"/>
      <c r="B14" s="24" t="s">
        <v>39</v>
      </c>
      <c r="C14" s="45"/>
      <c r="D14" s="45"/>
      <c r="E14" s="8">
        <v>-61982.524028231142</v>
      </c>
      <c r="F14" s="45" t="s">
        <v>3</v>
      </c>
      <c r="G14" s="1"/>
    </row>
    <row r="15" spans="1:7" x14ac:dyDescent="0.25">
      <c r="A15" s="1"/>
      <c r="B15" s="56" t="s">
        <v>19</v>
      </c>
      <c r="C15" s="28"/>
      <c r="D15" s="28"/>
      <c r="E15" s="9">
        <v>3584048.3011618359</v>
      </c>
      <c r="F15" s="47" t="s">
        <v>3</v>
      </c>
      <c r="G15" s="1"/>
    </row>
    <row r="16" spans="1:7" x14ac:dyDescent="0.25">
      <c r="A16" s="1"/>
      <c r="B16" s="46" t="s">
        <v>11</v>
      </c>
      <c r="C16" s="46"/>
      <c r="D16" s="46"/>
      <c r="E16" s="46"/>
      <c r="F16" s="46"/>
      <c r="G16" s="1"/>
    </row>
    <row r="17" spans="1:7" x14ac:dyDescent="0.25">
      <c r="A17" s="1"/>
      <c r="B17" s="47" t="s">
        <v>11</v>
      </c>
      <c r="C17" s="47"/>
      <c r="D17" s="47"/>
      <c r="E17" s="9">
        <v>2305025.1402292801</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77</v>
      </c>
      <c r="C21" s="45"/>
      <c r="D21" s="45"/>
      <c r="E21" s="8">
        <v>0</v>
      </c>
      <c r="F21" s="45" t="s">
        <v>3</v>
      </c>
      <c r="G21" s="1"/>
    </row>
    <row r="22" spans="1:7" x14ac:dyDescent="0.25">
      <c r="A22" s="1"/>
      <c r="B22" s="56" t="s">
        <v>35</v>
      </c>
      <c r="C22" s="28"/>
      <c r="D22" s="28"/>
      <c r="E22" s="9">
        <v>0</v>
      </c>
      <c r="F22" s="47" t="s">
        <v>3</v>
      </c>
      <c r="G22" s="1"/>
    </row>
    <row r="23" spans="1:7" x14ac:dyDescent="0.25">
      <c r="A23" s="1"/>
      <c r="B23" s="46" t="s">
        <v>54</v>
      </c>
      <c r="C23" s="46"/>
      <c r="D23" s="46"/>
      <c r="E23" s="46"/>
      <c r="F23" s="46"/>
      <c r="G23" s="1"/>
    </row>
    <row r="24" spans="1:7" x14ac:dyDescent="0.25">
      <c r="A24" s="1"/>
      <c r="B24" s="56" t="s">
        <v>55</v>
      </c>
      <c r="C24" s="48"/>
      <c r="D24" s="48"/>
      <c r="E24" s="9">
        <v>0</v>
      </c>
      <c r="F24" s="47" t="s">
        <v>3</v>
      </c>
      <c r="G24" s="1"/>
    </row>
    <row r="25" spans="1:7" x14ac:dyDescent="0.25">
      <c r="A25" s="1"/>
      <c r="B25" s="46" t="s">
        <v>64</v>
      </c>
      <c r="C25" s="46"/>
      <c r="D25" s="46"/>
      <c r="E25" s="46"/>
      <c r="F25" s="46"/>
      <c r="G25" s="1"/>
    </row>
    <row r="26" spans="1:7" x14ac:dyDescent="0.25">
      <c r="A26" s="1"/>
      <c r="B26" s="47" t="s">
        <v>65</v>
      </c>
      <c r="C26" s="47"/>
      <c r="D26" s="47"/>
      <c r="E26" s="9">
        <v>0</v>
      </c>
      <c r="F26" s="47" t="s">
        <v>3</v>
      </c>
      <c r="G26" s="1"/>
    </row>
    <row r="27" spans="1:7" x14ac:dyDescent="0.25">
      <c r="A27" s="1"/>
      <c r="B27" s="46" t="s">
        <v>133</v>
      </c>
      <c r="C27" s="46"/>
      <c r="D27" s="46"/>
      <c r="E27" s="10">
        <v>5889073.441391116</v>
      </c>
      <c r="F27" s="11" t="s">
        <v>3</v>
      </c>
      <c r="G27" s="1"/>
    </row>
    <row r="28" spans="1:7" ht="30" customHeight="1" x14ac:dyDescent="0.25">
      <c r="A28" s="1"/>
      <c r="B28" s="88" t="s">
        <v>134</v>
      </c>
      <c r="C28" s="88"/>
      <c r="D28" s="88"/>
      <c r="E28" s="88"/>
      <c r="F28" s="88"/>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JXhyLU8Sa98g2S58PK+yHeRH27Hr18fDBYT2HaHmYElZyiz04vW72aJhXYOVKm1UmD9Q92Gvxc1iYM0AdX2yVg==" saltValue="JwIQS2ALyF5E23Wke/9I9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5" t="s">
        <v>38</v>
      </c>
      <c r="C3" s="85"/>
      <c r="D3" s="85"/>
      <c r="E3" s="1"/>
      <c r="F3" s="1"/>
    </row>
    <row r="4" spans="1:6" ht="15" customHeight="1" x14ac:dyDescent="0.25">
      <c r="A4" s="1"/>
      <c r="B4" s="85"/>
      <c r="C4" s="85"/>
      <c r="D4" s="85"/>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89" t="s">
        <v>118</v>
      </c>
      <c r="C8" s="90"/>
      <c r="D8" s="91"/>
      <c r="E8" s="1"/>
      <c r="F8" s="1"/>
    </row>
    <row r="9" spans="1:6" ht="15" customHeight="1" x14ac:dyDescent="0.25">
      <c r="A9" s="1"/>
      <c r="B9" s="17" t="s">
        <v>24</v>
      </c>
      <c r="C9" s="47" t="s">
        <v>119</v>
      </c>
      <c r="D9" s="47"/>
      <c r="E9" s="1"/>
      <c r="F9" s="1"/>
    </row>
    <row r="10" spans="1:6" ht="15" customHeight="1" x14ac:dyDescent="0.25">
      <c r="A10" s="1"/>
      <c r="B10" s="23" t="s">
        <v>137</v>
      </c>
      <c r="C10" s="8">
        <v>2037228</v>
      </c>
      <c r="D10" s="12" t="s">
        <v>3</v>
      </c>
      <c r="E10" s="1"/>
      <c r="F10" s="1"/>
    </row>
    <row r="11" spans="1:6" x14ac:dyDescent="0.25">
      <c r="A11" s="1"/>
      <c r="B11" s="23" t="s">
        <v>138</v>
      </c>
      <c r="C11" s="8">
        <v>9115</v>
      </c>
      <c r="D11" s="12" t="s">
        <v>3</v>
      </c>
      <c r="E11" s="1"/>
      <c r="F11" s="1"/>
    </row>
    <row r="12" spans="1:6" x14ac:dyDescent="0.25">
      <c r="A12" s="1"/>
      <c r="B12" s="23" t="s">
        <v>139</v>
      </c>
      <c r="C12" s="8">
        <v>5124</v>
      </c>
      <c r="D12" s="12" t="s">
        <v>3</v>
      </c>
      <c r="E12" s="1"/>
      <c r="F12" s="1"/>
    </row>
    <row r="13" spans="1:6" x14ac:dyDescent="0.25">
      <c r="A13" s="1"/>
      <c r="B13" s="23"/>
      <c r="C13" s="8"/>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68" t="s">
        <v>120</v>
      </c>
      <c r="C18" s="10">
        <f>SUM(C10:C17)</f>
        <v>2051467</v>
      </c>
      <c r="D18" s="11" t="s">
        <v>3</v>
      </c>
      <c r="E18" s="1"/>
      <c r="F18" s="1"/>
    </row>
    <row r="19" spans="1:6" x14ac:dyDescent="0.25">
      <c r="A19" s="1"/>
      <c r="B19" s="68" t="s">
        <v>121</v>
      </c>
      <c r="C19" s="10">
        <f>C18*(1+'Fane 11. Nøgletal'!C16)^2</f>
        <v>2396377.3567148801</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1lPsGyavCAN7It/BR1LVvdLrE8eEASmxSYd8D+bCukNKE+hBy6fvEd6GTbRf9sA/NxTFDgqFCRd/F/IhJsJ7Lg==" saltValue="JP8+7bZW8Dn5sOlWzAK5B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87" t="s">
        <v>122</v>
      </c>
      <c r="C3" s="87"/>
      <c r="D3" s="87"/>
      <c r="E3" s="87"/>
      <c r="F3" s="87"/>
      <c r="G3" s="1"/>
    </row>
    <row r="4" spans="1:7" ht="15" customHeight="1" x14ac:dyDescent="0.25">
      <c r="A4" s="1"/>
      <c r="B4" s="87"/>
      <c r="C4" s="87"/>
      <c r="D4" s="87"/>
      <c r="E4" s="87"/>
      <c r="F4" s="87"/>
      <c r="G4" s="1"/>
    </row>
    <row r="5" spans="1:7" ht="15" customHeight="1" x14ac:dyDescent="0.25">
      <c r="A5" s="1"/>
      <c r="B5" s="52"/>
      <c r="C5" s="52"/>
      <c r="D5" s="52"/>
      <c r="E5" s="52"/>
      <c r="F5" s="52"/>
      <c r="G5" s="1"/>
    </row>
    <row r="6" spans="1:7" ht="15" customHeight="1" x14ac:dyDescent="0.25">
      <c r="A6" s="1"/>
      <c r="B6" s="52"/>
      <c r="C6" s="52"/>
      <c r="D6" s="52"/>
      <c r="E6" s="52"/>
      <c r="F6" s="52"/>
      <c r="G6" s="1"/>
    </row>
    <row r="7" spans="1:7" x14ac:dyDescent="0.25">
      <c r="A7" s="1"/>
      <c r="B7" s="1"/>
      <c r="C7" s="1"/>
      <c r="D7" s="1"/>
      <c r="E7" s="1"/>
      <c r="F7" s="1"/>
      <c r="G7" s="1"/>
    </row>
    <row r="8" spans="1:7" x14ac:dyDescent="0.25">
      <c r="A8" s="1"/>
      <c r="B8" s="89" t="s">
        <v>61</v>
      </c>
      <c r="C8" s="90"/>
      <c r="D8" s="90"/>
      <c r="E8" s="90"/>
      <c r="F8" s="91"/>
      <c r="G8" s="1"/>
    </row>
    <row r="9" spans="1:7" x14ac:dyDescent="0.25">
      <c r="A9" s="1"/>
      <c r="B9" s="99" t="s">
        <v>140</v>
      </c>
      <c r="C9" s="100"/>
      <c r="D9" s="101"/>
      <c r="E9" s="121">
        <v>308389.51791920979</v>
      </c>
      <c r="F9" s="12" t="s">
        <v>3</v>
      </c>
      <c r="G9" s="1"/>
    </row>
    <row r="10" spans="1:7" x14ac:dyDescent="0.25">
      <c r="A10" s="1"/>
      <c r="B10" s="68"/>
      <c r="C10" s="22"/>
      <c r="D10" s="22"/>
      <c r="E10" s="22"/>
      <c r="F10" s="69"/>
      <c r="G10" s="1"/>
    </row>
    <row r="11" spans="1:7" ht="54" customHeight="1" x14ac:dyDescent="0.25">
      <c r="A11" s="1"/>
      <c r="B11" s="102" t="s">
        <v>141</v>
      </c>
      <c r="C11" s="103"/>
      <c r="D11" s="103"/>
      <c r="E11" s="103"/>
      <c r="F11" s="104"/>
      <c r="G11" s="1"/>
    </row>
    <row r="12" spans="1:7" ht="18" customHeight="1" x14ac:dyDescent="0.25">
      <c r="A12" s="1"/>
      <c r="B12" s="1"/>
      <c r="C12" s="1"/>
      <c r="D12" s="1"/>
      <c r="E12" s="1"/>
      <c r="F12" s="1"/>
      <c r="G12" s="1"/>
    </row>
    <row r="13" spans="1:7" ht="27" customHeight="1" x14ac:dyDescent="0.25">
      <c r="A13" s="1"/>
      <c r="B13" s="89" t="s">
        <v>62</v>
      </c>
      <c r="C13" s="90"/>
      <c r="D13" s="90"/>
      <c r="E13" s="90"/>
      <c r="F13" s="91"/>
      <c r="G13" s="1"/>
    </row>
    <row r="14" spans="1:7" x14ac:dyDescent="0.25">
      <c r="A14" s="1"/>
      <c r="B14" s="99" t="s">
        <v>70</v>
      </c>
      <c r="C14" s="100"/>
      <c r="D14" s="101"/>
      <c r="E14" s="8">
        <v>0</v>
      </c>
      <c r="F14" s="12" t="s">
        <v>3</v>
      </c>
      <c r="G14" s="1"/>
    </row>
    <row r="15" spans="1:7" x14ac:dyDescent="0.25">
      <c r="A15" s="1"/>
      <c r="B15" s="99" t="s">
        <v>104</v>
      </c>
      <c r="C15" s="100"/>
      <c r="D15" s="101"/>
      <c r="E15" s="8">
        <v>0</v>
      </c>
      <c r="F15" s="12" t="s">
        <v>3</v>
      </c>
      <c r="G15" s="1"/>
    </row>
    <row r="16" spans="1:7" x14ac:dyDescent="0.25">
      <c r="A16" s="1"/>
      <c r="B16" s="68"/>
      <c r="C16" s="22"/>
      <c r="D16" s="22"/>
      <c r="E16" s="22"/>
      <c r="F16" s="69"/>
      <c r="G16" s="1"/>
    </row>
    <row r="17" spans="1:7" ht="26.25" customHeight="1" x14ac:dyDescent="0.25">
      <c r="A17" s="1"/>
      <c r="B17" s="102" t="s">
        <v>142</v>
      </c>
      <c r="C17" s="103"/>
      <c r="D17" s="103"/>
      <c r="E17" s="103"/>
      <c r="F17" s="104"/>
      <c r="G17" s="1"/>
    </row>
    <row r="18" spans="1:7" ht="27" customHeight="1" x14ac:dyDescent="0.25">
      <c r="A18" s="1"/>
      <c r="B18" s="1"/>
      <c r="C18" s="1"/>
      <c r="D18" s="1"/>
      <c r="E18" s="1"/>
      <c r="F18" s="1"/>
      <c r="G18" s="1"/>
    </row>
    <row r="19" spans="1:7" x14ac:dyDescent="0.25">
      <c r="A19" s="1"/>
      <c r="B19" s="53" t="s">
        <v>143</v>
      </c>
      <c r="C19" s="54"/>
      <c r="D19" s="54"/>
      <c r="E19" s="54"/>
      <c r="F19" s="55"/>
      <c r="G19" s="1"/>
    </row>
    <row r="20" spans="1:7" x14ac:dyDescent="0.25">
      <c r="A20" s="1"/>
      <c r="B20" s="57" t="s">
        <v>144</v>
      </c>
      <c r="C20" s="58"/>
      <c r="D20" s="59"/>
      <c r="E20" s="8">
        <v>6383429.8773893509</v>
      </c>
      <c r="F20" s="12" t="s">
        <v>3</v>
      </c>
      <c r="G20" s="1"/>
    </row>
    <row r="21" spans="1:7" x14ac:dyDescent="0.25">
      <c r="A21" s="1"/>
      <c r="B21" s="57" t="s">
        <v>145</v>
      </c>
      <c r="C21" s="58"/>
      <c r="D21" s="59"/>
      <c r="E21" s="8">
        <v>5599891</v>
      </c>
      <c r="F21" s="12" t="s">
        <v>3</v>
      </c>
      <c r="G21" s="1"/>
    </row>
    <row r="22" spans="1:7" x14ac:dyDescent="0.25">
      <c r="A22" s="1"/>
      <c r="B22" s="57" t="s">
        <v>25</v>
      </c>
      <c r="C22" s="58"/>
      <c r="D22" s="59"/>
      <c r="E22" s="8">
        <v>0</v>
      </c>
      <c r="F22" s="12" t="s">
        <v>3</v>
      </c>
      <c r="G22" s="1"/>
    </row>
    <row r="23" spans="1:7" x14ac:dyDescent="0.25">
      <c r="A23" s="1"/>
      <c r="B23" s="60" t="s">
        <v>146</v>
      </c>
      <c r="C23" s="61"/>
      <c r="D23" s="62"/>
      <c r="E23" s="9">
        <f>E20-(E21-E22)</f>
        <v>783538.87738935091</v>
      </c>
      <c r="F23" s="15" t="s">
        <v>3</v>
      </c>
      <c r="G23" s="1"/>
    </row>
    <row r="24" spans="1:7" x14ac:dyDescent="0.25">
      <c r="A24" s="1"/>
      <c r="B24" s="68"/>
      <c r="C24" s="22"/>
      <c r="D24" s="22"/>
      <c r="E24" s="22"/>
      <c r="F24" s="69"/>
      <c r="G24" s="1"/>
    </row>
    <row r="25" spans="1:7" x14ac:dyDescent="0.25">
      <c r="A25" s="1"/>
      <c r="B25" s="1"/>
      <c r="C25" s="1"/>
      <c r="D25" s="1"/>
      <c r="E25" s="1"/>
      <c r="F25" s="1"/>
      <c r="G25" s="1"/>
    </row>
    <row r="26" spans="1:7" x14ac:dyDescent="0.25">
      <c r="A26" s="1"/>
      <c r="B26" s="89" t="s">
        <v>147</v>
      </c>
      <c r="C26" s="90"/>
      <c r="D26" s="90"/>
      <c r="E26" s="90"/>
      <c r="F26" s="91"/>
      <c r="G26" s="1"/>
    </row>
    <row r="27" spans="1:7" x14ac:dyDescent="0.25">
      <c r="A27" s="1"/>
      <c r="B27" s="105" t="s">
        <v>148</v>
      </c>
      <c r="C27" s="106"/>
      <c r="D27" s="107"/>
      <c r="E27" s="50">
        <f>IF(AND(E15&lt;0,E23&gt;0,ABS(SUM(E14:E15))&lt;E23),ABS(E14),IF(AND(E15&lt;0,E23&gt;0,ABS(SUM(E14:E15))&gt;E23),SUM(E14,E23),0))</f>
        <v>0</v>
      </c>
      <c r="F27" s="15" t="s">
        <v>3</v>
      </c>
      <c r="G27" s="1"/>
    </row>
    <row r="28" spans="1:7" x14ac:dyDescent="0.25">
      <c r="A28" s="1"/>
      <c r="B28" s="89"/>
      <c r="C28" s="90"/>
      <c r="D28" s="90"/>
      <c r="E28" s="90"/>
      <c r="F28" s="91"/>
      <c r="G28" s="1"/>
    </row>
    <row r="29" spans="1:7" x14ac:dyDescent="0.25">
      <c r="A29" s="1"/>
      <c r="B29" s="1"/>
      <c r="C29" s="1"/>
      <c r="D29" s="1"/>
      <c r="E29" s="1"/>
      <c r="F29" s="1"/>
      <c r="G29" s="1"/>
    </row>
    <row r="30" spans="1:7" x14ac:dyDescent="0.25">
      <c r="A30" s="1"/>
      <c r="B30" s="89" t="s">
        <v>149</v>
      </c>
      <c r="C30" s="90"/>
      <c r="D30" s="90"/>
      <c r="E30" s="90"/>
      <c r="F30" s="91"/>
      <c r="G30" s="1"/>
    </row>
    <row r="31" spans="1:7" x14ac:dyDescent="0.25">
      <c r="A31" s="1"/>
      <c r="B31" s="92" t="s">
        <v>54</v>
      </c>
      <c r="C31" s="93"/>
      <c r="D31" s="94"/>
      <c r="E31" s="51">
        <f>IF(AND(E9&gt;0,(E9+E23)&gt;0),0,IF(AND(E9&gt;0,(E9+E23)&lt;0),(E9+E23),IF(AND(E9&lt;0,E23&lt;0),E23,0)))</f>
        <v>0</v>
      </c>
      <c r="F31" s="12" t="s">
        <v>3</v>
      </c>
      <c r="G31" s="1"/>
    </row>
    <row r="32" spans="1:7" x14ac:dyDescent="0.25">
      <c r="A32" s="1"/>
      <c r="B32" s="92" t="s">
        <v>40</v>
      </c>
      <c r="C32" s="93"/>
      <c r="D32" s="94"/>
      <c r="E32" s="8">
        <v>2</v>
      </c>
      <c r="F32" s="12" t="s">
        <v>18</v>
      </c>
      <c r="G32" s="1"/>
    </row>
    <row r="33" spans="1:7" x14ac:dyDescent="0.25">
      <c r="A33" s="1"/>
      <c r="B33" s="95" t="s">
        <v>63</v>
      </c>
      <c r="C33" s="95"/>
      <c r="D33" s="95"/>
      <c r="E33" s="50">
        <f>E31/E32</f>
        <v>0</v>
      </c>
      <c r="F33" s="15" t="s">
        <v>3</v>
      </c>
      <c r="G33" s="1"/>
    </row>
    <row r="34" spans="1:7" x14ac:dyDescent="0.25">
      <c r="A34" s="1"/>
      <c r="B34" s="96"/>
      <c r="C34" s="97"/>
      <c r="D34" s="97"/>
      <c r="E34" s="97"/>
      <c r="F34" s="9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G51" s="30"/>
    </row>
  </sheetData>
  <sheetProtection algorithmName="SHA-512" hashValue="lGCqrHf7xxXz+BjiAWi+r1JbCsDUZ3IKCk9ZvxACrY316mPZeBASdm0oXIYhJ9pSjzEkN56GK+uS6jB5nt+gJw==" saltValue="Ur6l/aWZwxnjYo//x1O7OQ==" spinCount="100000" sheet="1" objects="1" scenarios="1"/>
  <mergeCells count="16">
    <mergeCell ref="B32:D32"/>
    <mergeCell ref="B33:D33"/>
    <mergeCell ref="B34:F34"/>
    <mergeCell ref="B3:F4"/>
    <mergeCell ref="B8:F8"/>
    <mergeCell ref="B9:D9"/>
    <mergeCell ref="B11:F11"/>
    <mergeCell ref="B13:F13"/>
    <mergeCell ref="B14:D1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5" t="s">
        <v>103</v>
      </c>
      <c r="C3" s="85"/>
      <c r="D3" s="85"/>
      <c r="E3" s="85"/>
      <c r="F3" s="85"/>
      <c r="G3" s="85"/>
      <c r="H3" s="85"/>
      <c r="I3" s="1"/>
    </row>
    <row r="4" spans="1:9" ht="15" customHeight="1" x14ac:dyDescent="0.25">
      <c r="A4" s="1"/>
      <c r="B4" s="85"/>
      <c r="C4" s="85"/>
      <c r="D4" s="85"/>
      <c r="E4" s="85"/>
      <c r="F4" s="85"/>
      <c r="G4" s="85"/>
      <c r="H4" s="85"/>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89" t="s">
        <v>92</v>
      </c>
      <c r="C8" s="90"/>
      <c r="D8" s="90"/>
      <c r="E8" s="90"/>
      <c r="F8" s="90"/>
      <c r="G8" s="90"/>
      <c r="H8" s="91"/>
      <c r="I8" s="1"/>
    </row>
    <row r="9" spans="1:9" ht="15" customHeight="1" x14ac:dyDescent="0.25">
      <c r="A9" s="1"/>
      <c r="B9" s="108" t="s">
        <v>93</v>
      </c>
      <c r="C9" s="109"/>
      <c r="D9" s="109"/>
      <c r="E9" s="109"/>
      <c r="F9" s="109"/>
      <c r="G9" s="109"/>
      <c r="H9" s="110"/>
      <c r="I9" s="1"/>
    </row>
    <row r="10" spans="1:9" x14ac:dyDescent="0.25">
      <c r="A10" s="1"/>
      <c r="B10" s="111" t="s">
        <v>94</v>
      </c>
      <c r="C10" s="112"/>
      <c r="D10" s="112"/>
      <c r="E10" s="112"/>
      <c r="F10" s="113"/>
      <c r="G10" s="43">
        <v>0</v>
      </c>
      <c r="H10" s="8" t="s">
        <v>3</v>
      </c>
      <c r="I10" s="1"/>
    </row>
    <row r="11" spans="1:9" x14ac:dyDescent="0.25">
      <c r="A11" s="1"/>
      <c r="B11" s="111" t="s">
        <v>95</v>
      </c>
      <c r="C11" s="112"/>
      <c r="D11" s="112"/>
      <c r="E11" s="112"/>
      <c r="F11" s="113"/>
      <c r="G11" s="43">
        <v>0</v>
      </c>
      <c r="H11" s="8" t="s">
        <v>3</v>
      </c>
      <c r="I11" s="1"/>
    </row>
    <row r="12" spans="1:9" x14ac:dyDescent="0.25">
      <c r="A12" s="1"/>
      <c r="B12" s="111" t="s">
        <v>96</v>
      </c>
      <c r="C12" s="112"/>
      <c r="D12" s="112"/>
      <c r="E12" s="112"/>
      <c r="F12" s="113"/>
      <c r="G12" s="8">
        <v>0</v>
      </c>
      <c r="H12" s="8" t="s">
        <v>3</v>
      </c>
      <c r="I12" s="1"/>
    </row>
    <row r="13" spans="1:9" x14ac:dyDescent="0.25">
      <c r="A13" s="1"/>
      <c r="B13" s="111" t="s">
        <v>97</v>
      </c>
      <c r="C13" s="112"/>
      <c r="D13" s="112"/>
      <c r="E13" s="112"/>
      <c r="F13" s="113"/>
      <c r="G13" s="8">
        <v>0</v>
      </c>
      <c r="H13" s="8" t="s">
        <v>3</v>
      </c>
      <c r="I13" s="1"/>
    </row>
    <row r="14" spans="1:9" x14ac:dyDescent="0.25">
      <c r="A14" s="1"/>
      <c r="B14" s="111" t="s">
        <v>98</v>
      </c>
      <c r="C14" s="112"/>
      <c r="D14" s="112"/>
      <c r="E14" s="112"/>
      <c r="F14" s="113"/>
      <c r="G14" s="8">
        <v>0</v>
      </c>
      <c r="H14" s="8" t="s">
        <v>3</v>
      </c>
      <c r="I14" s="1"/>
    </row>
    <row r="15" spans="1:9" x14ac:dyDescent="0.25">
      <c r="A15" s="1"/>
      <c r="B15" s="111" t="s">
        <v>99</v>
      </c>
      <c r="C15" s="112"/>
      <c r="D15" s="112"/>
      <c r="E15" s="112"/>
      <c r="F15" s="113"/>
      <c r="G15" s="8">
        <v>0</v>
      </c>
      <c r="H15" s="8" t="s">
        <v>3</v>
      </c>
      <c r="I15" s="1"/>
    </row>
    <row r="16" spans="1:9" x14ac:dyDescent="0.25">
      <c r="A16" s="1"/>
      <c r="B16" s="111" t="s">
        <v>100</v>
      </c>
      <c r="C16" s="112"/>
      <c r="D16" s="112"/>
      <c r="E16" s="112"/>
      <c r="F16" s="113"/>
      <c r="G16" s="8">
        <v>0</v>
      </c>
      <c r="H16" s="8" t="s">
        <v>3</v>
      </c>
      <c r="I16" s="1"/>
    </row>
    <row r="17" spans="1:9" x14ac:dyDescent="0.25">
      <c r="A17" s="1"/>
      <c r="B17" s="111" t="s">
        <v>101</v>
      </c>
      <c r="C17" s="112"/>
      <c r="D17" s="112"/>
      <c r="E17" s="112"/>
      <c r="F17" s="113"/>
      <c r="G17" s="8">
        <v>0</v>
      </c>
      <c r="H17" s="8" t="s">
        <v>3</v>
      </c>
      <c r="I17" s="1"/>
    </row>
    <row r="18" spans="1:9" x14ac:dyDescent="0.25">
      <c r="A18" s="1"/>
      <c r="B18" s="89" t="s">
        <v>102</v>
      </c>
      <c r="C18" s="90"/>
      <c r="D18" s="90"/>
      <c r="E18" s="90"/>
      <c r="F18" s="91"/>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bP3uZ+55ll2P6mKuI71alcnj1NMslpdJASdA74dqMJo9dWyzP+ghs0lpILAxRAxbGu2Eof/biqZmBJ1B17x2SQ==" saltValue="d9SZDWSAvnelKSZ35qTZt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2023-08-11T11:46:53Z</dcterms:modified>
</cp:coreProperties>
</file>