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eve Vandværk A.m.b.a. (V06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<sst xmlns="http://schemas.openxmlformats.org/spreadsheetml/2006/main" count="621" uniqueCount="255">
  <si>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</si>
  <si>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</si>
  <si>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</si>
  <si>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</si>
  <si>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</si>
  <si>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</si>
  <si>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</si>
  <si>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</si>
  <si>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</si>
  <si>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</si>
  <si>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</si>
  <si>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</si>
  <si>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</si>
  <si>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</si>
  <si>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</si>
  <si>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</si>
  <si>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</si>
  <si>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</si>
  <si>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</si>
  <si>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</si>
  <si>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</si>
  <si>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</si>
  <si>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</si>
  <si>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</si>
  <si>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</si>
  <si>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</si>
  <si>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</si>
  <si>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</si>
  <si>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</si>
  <si>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</si>
  <si>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</si>
  <si>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</si>
  <si>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</si>
  <si>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</si>
  <si>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</si>
  <si>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</si>
  <si>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</si>
  <si>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</si>
  <si>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</si>
  <si>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</si>
  <si>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</si>
  <si>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</si>
  <si>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</si>
  <si>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</si>
  <si>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</si>
  <si>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</si>
  <si>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</si>
  <si>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</si>
  <si>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</si>
  <si>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</si>
  <si>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</si>
  <si>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</si>
  <si>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</si>
  <si>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</si>
  <si>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</si>
  <si>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</si>
  <si>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</si>
  <si>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</si>
  <si>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</si>
  <si>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</si>
  <si>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</si>
  <si>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</si>
  <si>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</si>
  <si>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</si>
  <si>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</si>
  <si>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</si>
  <si>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</si>
  <si>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</si>
  <si>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</si>
  <si>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</si>
  <si>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</si>
  <si>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</si>
  <si>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</si>
  <si>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</si>
  <si>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</si>
  <si>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</si>
  <si>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</si>
  <si>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</si>
  <si>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</si>
  <si>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</si>
  <si>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</si>
  <si>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</si>
  <si>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</si>
  <si>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</si>
  <si>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</si>
  <si>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</si>
  <si>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</si>
  <si>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</si>
  <si>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</si>
  <si>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</si>
  <si>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</si>
  <si>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</si>
  <si>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</si>
  <si>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</si>
  <si>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</si>
  <si>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</si>
  <si>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</si>
  <si>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</si>
  <si>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</si>
  <si>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</si>
  <si>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</si>
  <si>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</si>
  <si>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</si>
  <si>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</si>
  <si>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</si>
  <si>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</si>
  <si>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</si>
  <si>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</si>
  <si>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</si>
  <si>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</si>
  <si>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</si>
  <si>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</si>
  <si>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</si>
  <si>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</si>
  <si>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</si>
  <si>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</si>
  <si>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</si>
  <si>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</si>
  <si>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</si>
  <si>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</si>
  <si>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</si>
  <si>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</si>
  <si>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</si>
  <si>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</si>
  <si>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</si>
  <si>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</si>
  <si>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</si>
  <si>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</si>
  <si>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</si>
  <si>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</si>
  <si>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</si>
  <si>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</si>
  <si>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</si>
  <si>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</si>
  <si>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</si>
  <si>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</si>
  <si>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</si>
  <si>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</si>
  <si>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</si>
  <si>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</si>
  <si>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</si>
  <si>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</si>
  <si>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</si>
  <si>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</si>
  <si>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</si>
  <si>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</si>
  <si>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</si>
  <si>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</si>
  <si>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</si>
  <si>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</si>
  <si>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</si>
  <si>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</si>
  <si>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</si>
  <si>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</si>
  <si>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</si>
  <si>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</si>
  <si>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</si>
  <si>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</si>
  <si>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</si>
  <si>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</si>
  <si>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</si>
  <si>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</si>
  <si>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</si>
  <si>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</si>
  <si>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</si>
  <si>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</si>
  <si>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</si>
  <si>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</si>
  <si>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</si>
  <si>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</si>
  <si>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</si>
  <si>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</si>
  <si>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</si>
  <si>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</si>
  <si>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</si>
  <si>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</si>
  <si>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</si>
  <si>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</si>
  <si>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</si>
  <si>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</si>
  <si>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</si>
  <si>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</si>
  <si>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</si>
  <si>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</si>
  <si>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</si>
  <si>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</si>
  <si>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</si>
  <si>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</si>
  <si>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</si>
  <si>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</si>
  <si>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</si>
  <si>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</si>
  <si>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</si>
  <si>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</si>
  <si>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</si>
  <si>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</si>
  <si>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</si>
  <si>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</si>
  <si>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</si>
  <si>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</si>
  <si>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</si>
  <si>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</si>
  <si>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</si>
  <si>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</si>
  <si>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</si>
  <si>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</si>
  <si>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</si>
  <si>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</si>
  <si>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</si>
  <si>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</si>
  <si>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</si>
  <si>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</si>
  <si>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</si>
  <si>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</si>
  <si>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</si>
  <si>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</si>
  <si>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</si>
  <si>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</si>
  <si>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</si>
  <si>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</si>
  <si>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</si>
  <si>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</si>
  <si>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</si>
  <si>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</si>
  <si>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</si>
  <si>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</si>
  <si>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</si>
  <si>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</si>
  <si>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 xml:space="preserve">Udvidelse af forsyningsområde </t>
  </si>
  <si>
    <t>Flytning af ledninger</t>
  </si>
  <si>
    <t xml:space="preserve">Flytning af ledninger </t>
  </si>
  <si>
    <t>Afgift for ledningsført vand</t>
  </si>
  <si>
    <t>Afgift til Forsyningssekretariatet</t>
  </si>
  <si>
    <t>Køb af produkter og ydelser fra andre vandselskaber reguleret af vandsektorloven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</si>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</sst>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CbBTuMp4YVo0jMusdlmvOGLsffNcfymE47nd3DnIf3153T63ynMzLfS03948H0GEMxmSWlVl39R6AI1oM2wIw==" saltValue="0M5uhwggth/QiNVBE3Cqd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3" t="s">
        <v>231</v>
      </c>
      <c r="C10" s="9">
        <v>10305322</v>
      </c>
      <c r="D10" s="14" t="s">
        <v>3</v>
      </c>
      <c r="E10" s="1"/>
      <c r="F10" s="1"/>
    </row>
    <row r="11" spans="1:6" x14ac:dyDescent="0.25">
      <c r="A11" s="1"/>
      <c r="B11" s="63" t="s">
        <v>232</v>
      </c>
      <c r="C11" s="9">
        <v>75836</v>
      </c>
      <c r="D11" s="14" t="s">
        <v>3</v>
      </c>
      <c r="E11" s="1"/>
      <c r="F11" s="1"/>
    </row>
    <row r="12" spans="1:6" x14ac:dyDescent="0.25">
      <c r="A12" s="1"/>
      <c r="B12" s="63" t="s">
        <v>233</v>
      </c>
      <c r="C12" s="9">
        <v>161288</v>
      </c>
      <c r="D12" s="14" t="s">
        <v>3</v>
      </c>
      <c r="E12" s="1"/>
      <c r="F12" s="1"/>
    </row>
    <row r="13" spans="1:6" x14ac:dyDescent="0.25">
      <c r="A13" s="1"/>
      <c r="B13" s="55" t="s">
        <v>205</v>
      </c>
      <c r="C13" s="12">
        <f>SUM(C10:C12)</f>
        <v>10542446</v>
      </c>
      <c r="D13" s="13" t="s">
        <v>3</v>
      </c>
      <c r="E13" s="1"/>
      <c r="F13" s="1"/>
    </row>
    <row r="14" spans="1:6" x14ac:dyDescent="0.25">
      <c r="A14" s="1"/>
      <c r="B14" s="55" t="s">
        <v>206</v>
      </c>
      <c r="C14" s="12">
        <f>C13*(1+'Fane 12. Nøgletal'!C14)^2</f>
        <v>10612140.950836942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EVKbVBcgJ+HxoCtSk+uYcd15gjDrfAH88llcBx0genWvAfQ2af+4cqjLmMn0rUkCfyTNh2hA/zH/V/aEW6naQ==" saltValue="zXFcgDwB75r9YiRwkXIAC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236</v>
      </c>
      <c r="C8" s="116"/>
      <c r="D8" s="116"/>
      <c r="E8" s="116"/>
      <c r="F8" s="117"/>
      <c r="G8" s="1"/>
    </row>
    <row r="9" spans="1:7" x14ac:dyDescent="0.25">
      <c r="A9" s="1"/>
      <c r="B9" s="112" t="s">
        <v>237</v>
      </c>
      <c r="C9" s="113"/>
      <c r="D9" s="114"/>
      <c r="E9" s="9">
        <v>-1720873.7595256083</v>
      </c>
      <c r="F9" s="14" t="s">
        <v>3</v>
      </c>
      <c r="G9" s="1"/>
    </row>
    <row r="10" spans="1:7" x14ac:dyDescent="0.25">
      <c r="A10" s="1"/>
      <c r="B10" s="112" t="s">
        <v>238</v>
      </c>
      <c r="C10" s="113"/>
      <c r="D10" s="114"/>
      <c r="E10" s="9">
        <v>919338.51085918397</v>
      </c>
      <c r="F10" s="14" t="s">
        <v>3</v>
      </c>
      <c r="G10" s="1"/>
    </row>
    <row r="11" spans="1:7" x14ac:dyDescent="0.25">
      <c r="A11" s="1"/>
      <c r="B11" s="112" t="s">
        <v>239</v>
      </c>
      <c r="C11" s="113"/>
      <c r="D11" s="114"/>
      <c r="E11" s="9">
        <v>-1893384.3041224778</v>
      </c>
      <c r="F11" s="14" t="s">
        <v>3</v>
      </c>
      <c r="G11" s="1"/>
    </row>
    <row r="12" spans="1:7" x14ac:dyDescent="0.25">
      <c r="A12" s="1"/>
      <c r="B12" s="112" t="s">
        <v>240</v>
      </c>
      <c r="C12" s="113"/>
      <c r="D12" s="114"/>
      <c r="E12" s="9">
        <f>IF(OR(AND(E10&gt;0,E11&lt;0),AND(E11&lt;0,E34&gt;0)),E17+E18,E11)</f>
        <v>-1712700.5936000594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241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242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243</v>
      </c>
      <c r="C17" s="113"/>
      <c r="D17" s="114"/>
      <c r="E17" s="9">
        <v>-856350.2968000297</v>
      </c>
      <c r="F17" s="14" t="s">
        <v>3</v>
      </c>
      <c r="G17" s="1"/>
    </row>
    <row r="18" spans="1:7" x14ac:dyDescent="0.25">
      <c r="A18" s="1"/>
      <c r="B18" s="112" t="s">
        <v>244</v>
      </c>
      <c r="C18" s="113"/>
      <c r="D18" s="114"/>
      <c r="E18" s="9">
        <v>-856350.2968000297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245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33224799.349501744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37031112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2266586</v>
      </c>
      <c r="F25" s="14" t="s">
        <v>3</v>
      </c>
      <c r="G25" s="1"/>
    </row>
    <row r="26" spans="1:7" x14ac:dyDescent="0.25">
      <c r="A26" s="1"/>
      <c r="B26" s="64" t="s">
        <v>252</v>
      </c>
      <c r="C26" s="65"/>
      <c r="D26" s="66"/>
      <c r="E26" s="45">
        <f>E23-(E24-E25)</f>
        <v>-1539726.6504982561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246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247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-856350.2968000297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248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253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-1539726.6504982561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-384931.66262456402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251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mULi7bqzPoedk/TCHGz+RWRr8FdwrwPmNJshti1Cmx+uEATiukLfiQDoeWtA26fszEvAF5Ig/8lsxeecTTPEA==" saltValue="7PM6qcjHrYXdHC9qz92TMA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254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4VlmI4f3qx1IHkXqfp/DJOyjDxkWj/7ebla3CJTLA6BISWvOcC0Bxy6d7kV84f2cHXaNcaUu60hsvwJONQSwNw==" saltValue="47ugM6e2QCSVQPOnQ7GU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229</v>
      </c>
      <c r="C11" s="22">
        <v>0</v>
      </c>
      <c r="D11" s="14" t="s">
        <v>3</v>
      </c>
      <c r="E11" s="9">
        <v>14591</v>
      </c>
      <c r="F11" s="14" t="s">
        <v>3</v>
      </c>
      <c r="G11" s="1"/>
    </row>
    <row r="12" spans="1:7" x14ac:dyDescent="0.25">
      <c r="A12" s="1"/>
      <c r="B12" s="37" t="s">
        <v>228</v>
      </c>
      <c r="C12" s="22">
        <v>72900</v>
      </c>
      <c r="D12" s="14" t="s">
        <v>3</v>
      </c>
      <c r="E12" s="9">
        <v>11270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72900</v>
      </c>
      <c r="D13" s="13" t="s">
        <v>3</v>
      </c>
      <c r="E13" s="12">
        <f>SUM(E10:E12)</f>
        <v>25861</v>
      </c>
      <c r="F13" s="13" t="s">
        <v>3</v>
      </c>
      <c r="G13" s="1"/>
    </row>
    <row r="14" spans="1:7" x14ac:dyDescent="0.25">
      <c r="A14" s="1"/>
      <c r="B14" s="55" t="s">
        <v>210</v>
      </c>
      <c r="C14" s="12">
        <f>C13*(1+'Fane 12. Nøgletal'!C14)</f>
        <v>73140.570000000007</v>
      </c>
      <c r="D14" s="13" t="s">
        <v>3</v>
      </c>
      <c r="E14" s="12">
        <f>E13*(1+'Fane 12. Nøgletal'!C14)</f>
        <v>25946.341300000004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m8W4NZHzWXKfwAoJqrVK10IVOBZau1GrYXmJw4OrYOJuMlzOz0UmbcQiOFKt9qKFDddws1zw1J/IlTVFlmt+Q==" saltValue="TqydOcy9UkgX4tHfA1BG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230</v>
      </c>
      <c r="C10" s="22">
        <v>158040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158040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-1598.0391008311879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-3160.8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154294.48579294555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234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6sdGbgG4evWafW83sffrgoBDvLuTxvq6Eft+O4lHWAncLpO0/bLZY7gmKg+WZKApLc93JpSw4p0vEjsbX13MQ==" saltValue="H2g7ybiQvLMfXH849g3C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isrG5oPCd6RTRnroSIpAoDACQ8eGHUbxoNboBVq9zP01UjzlBXrmsxVXRa2yjKbLrsm/9Fal+zBefbg7YfkRxg==" saltValue="Dw+IPZWFtKT+PvWmWWIYj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235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235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235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oCE3oocbhnCTU5Hnn4SbBWl8R1Ri+fpazz9HeGXnjzlSGd6NAN4cgCnwFnmaJ2Stibq8s7Bl/wMijrfIuyJgQ==" saltValue="7jRSelZgqC/NifDYGIlPN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yw/UIrK0G31yOqf9fhh7bTf+uWV35W9c/GSvVlP97tVE/qMwMPEkI3HspMLIXB5pXNjmkxAIoA8TRVziKopYQ==" saltValue="M1HgoviNixZqYGH82fZng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22468954.578533415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146318.05913022731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449804.75413813733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73140.570000000007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25946.341300000004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274448.23266539769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-230974.38456648731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-234619.76146883873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-328068.03728551371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22048827.539177973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10612140.950836942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154294.48579294555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154294.48579294555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-856350.2968000297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31958912.679007832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DnTCJi87pxY6kHQkIt1FRA4uLbA7tuqIVo1UwI2Af9q5I1M4PAn1mZW/YyKy/5DdJZnLSwZwy22M2raGARTHDw==" saltValue="zsZXAyLzdTDwi4eyb5T66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22048827.539177973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72761.130879287317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-223684.91310589534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-230686.12654805218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-172449.98509821476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21494767.645305101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10647161.015974704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-384931.66262456402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31756996.998655241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WlbQaNfpkoX0isKa/bvA4WRrZ8kgmCLbIH2jIIFw5yk6Rjrs3g0I4K/hPPZTToqFnMBB9Ff37RUl60qsRBpJbw==" saltValue="/5agcwJIHvnZXhSyjyh1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21494767.645305101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70932.733229506834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-218063.9865964835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-226818.44295034755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-170458.38781231313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20950359.561175462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10682296.647327421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-384931.66262456402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31247724.545878317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CenKw0SNNevpJgq0wuj6KEg3UknDBe4/OYjStehAJEaUsz0YSXwuZ9LUgigRZLJCzvqPsEmxOEYz2ueVI9rzw==" saltValue="gZeJ3vdeesl3rsj1oDYr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20950359.561175462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69136.186551879029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-212540.97750331042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-223015.60493584204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-168489.79116481077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20415449.374123376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10717548.226263603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-384931.66262456402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30748065.937762413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JeLaD2Yoc5ZvaNBHSfAWchlOdlcW0gruEksS7B7mz3zPYZtHlB1GTn2Xl4KQRhJRmi5SFXimJ91UNXkPfRp9Q==" saltValue="qdCMMgTL/pqqQGKTSsjz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22380912.84026378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149042.40119999999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461750.45699999999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280498.80952125811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-235319.49358580061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-235042.80713178683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-332887.62873403559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22468954.578533415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12273356.046905641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-856350.2968000297</v>
      </c>
      <c r="F28" s="11" t="s">
        <v>3</v>
      </c>
      <c r="G28" s="1"/>
    </row>
    <row r="29" spans="1:7" x14ac:dyDescent="0.25">
      <c r="A29" s="1"/>
      <c r="B29" s="55" t="s">
        <v>249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250</v>
      </c>
      <c r="C30" s="106"/>
      <c r="D30" s="107"/>
      <c r="E30" s="10">
        <v>1872.799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33887833.127639025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/yNO3BkMQw5HRYsW0e2cdTBDk3vrAHmn5WlHTK5yQOkHElwkO83qpKkXOGOmH3wLvwZrjsKbeYXMOwdj4GMY9A==" saltValue="Ap6q+l9N1eIafhcoXLzUOg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11764981.248599412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235299.62497198823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11676108.580247492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233522.17160494984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11635966.118948599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232719.32237897199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11595961.667431653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99395.42309928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233907.14181061863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11601279.638094701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150860.71849463999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235042.80713178683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11657606.139560936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146800.90872535706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73381.933881000019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234619.76146883873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11534306.327402608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230686.12654805218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11340922.147517378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226818.44295034755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11150780.246792102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223015.60493584204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9YaLuGdfjQvaFNXlpFEI1H+aQ5ewhvGqpiIWqK12nqmcYWT+K6brM4MVfFg3NtsMcAtWvVYwlmZvTweK14rQBA==" saltValue="wqe5oCO7BZUYKk6mLefzX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10742705.135599928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97758.616733959352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10780137.339655567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98099.249790865666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10862564.533583414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126438.15060442164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263110.67443717993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97893.386220037632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11342726.289938621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260712.83336020567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106085.96318989585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11637620.86866226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467383.81257539999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332887.62873403565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11915736.880544169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451289.1098267932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26031.964226290005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328068.03728551371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11652026.020149646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172449.98509821476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11517458.635967102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170458.38781231313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11384445.348973701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168489.79116481077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2A0A/tx0pOla1DJ/1hrPujt+Wq7BVbtHr1d+8wC9pPIzzIncVLBJ5tKGnPyDzwibC/a8BOy7Erq7H6+/imr9qQ==" saltValue="GKJEmcJWJHEHzKNXxOG+aA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1.0726544575017342E-2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1.0111611622571424E-2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d+PrvmQ7ywMlOBatUwgPb7bHkXBls7Ya/hzWnGpyH1vgeRbjn/N0YxkJop8jD54ryi7ZiyEpijm6VGTjT9Zcw==" saltValue="1wl/igkQlXPkysrriL/le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2021-09-01T12:46:52Z</dcterms:modified>
</cp:coreProperties>
</file>