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Novafos Spildevand Frederikssund AS (S026)\ØR2027\"/>
    </mc:Choice>
  </mc:AlternateContent>
  <xr:revisionPtr revIDLastSave="0" documentId="13_ncr:1_{56CA4B2A-6D8E-4720-A441-60D9F04BF3ED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3. Engangstillæg" sheetId="10" r:id="rId8"/>
    <sheet name="5.2. Varige tillæg" sheetId="9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tillæg'!$A$1:$G$29</definedName>
    <definedName name="BlåBlok_53">'5.3. Engangstillæg'!$A$1:$G$16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Engangstillæg'!$B$8:$F$14</definedName>
    <definedName name="EngTillæg_Tabel_Værdi">'5.3. Engangstillæg'!$B$14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8">'5.2. Varige tillæg'!$A$1:$G$29</definedName>
    <definedName name="_xlnm.Print_Area" localSheetId="7">'5.3. Engangstillæg'!$A$1:$G$16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tillæg'!$B$8:$F$27</definedName>
    <definedName name="VarigeTillæg_Tabel_KS">'5.2. Varige tillæg'!$B$25</definedName>
    <definedName name="VarigeTillæg_Tabel_SletSmå">'5.2. Varige tillæg'!$B$24:$F$24</definedName>
    <definedName name="VarigeTillæg_Tabel_Værdi">'5.2. Varige tillæg'!$B$23</definedName>
    <definedName name="VarigeTillæg_Tabel_Værdi_korr">'5.2. Varige tillæg'!$B$27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4" i="10"/>
  <c r="C14" i="10"/>
  <c r="E23" i="9"/>
  <c r="E24" i="9" s="1"/>
  <c r="C23" i="9"/>
  <c r="C25" i="9" s="1"/>
  <c r="E19" i="8"/>
  <c r="E18" i="8"/>
  <c r="E17" i="8"/>
  <c r="E16" i="8"/>
  <c r="E15" i="8"/>
  <c r="E14" i="8"/>
  <c r="E13" i="8"/>
  <c r="E12" i="8"/>
  <c r="C12" i="7" s="1"/>
  <c r="E11" i="8"/>
  <c r="E10" i="8"/>
  <c r="C10" i="7" s="1"/>
  <c r="E9" i="8"/>
  <c r="C9" i="7" s="1"/>
  <c r="C25" i="7"/>
  <c r="C16" i="6"/>
  <c r="C18" i="3"/>
  <c r="C12" i="3" l="1"/>
  <c r="C13" i="3"/>
  <c r="C12" i="11"/>
  <c r="C19" i="3" s="1"/>
  <c r="C16" i="12"/>
  <c r="C20" i="3" s="1"/>
  <c r="C11" i="7"/>
  <c r="C20" i="7" s="1"/>
  <c r="C11" i="4" s="1"/>
  <c r="C12" i="4" s="1"/>
  <c r="C15" i="4" s="1"/>
  <c r="C19" i="4" s="1"/>
  <c r="C24" i="4" s="1"/>
  <c r="C24" i="9"/>
  <c r="C26" i="9" s="1"/>
  <c r="C27" i="9" s="1"/>
  <c r="E25" i="9"/>
  <c r="E26" i="9" s="1"/>
  <c r="E27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<sst xmlns="http://schemas.openxmlformats.org/spreadsheetml/2006/main" count="358" uniqueCount="168">
  <si>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</si>
  <si>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</si>
  <si>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</si>
  <si>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</si>
  <si>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</si>
  <si>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</si>
  <si>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</si>
  <si>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</si>
  <si>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</si>
  <si>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</si>
  <si>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</si>
  <si>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</si>
  <si>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</si>
  <si>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</si>
  <si>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</si>
  <si>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</si>
  <si>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</si>
  <si>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</si>
  <si>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</si>
  <si>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</si>
  <si>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</si>
  <si>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</si>
  <si>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</si>
  <si>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</si>
  <si>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</si>
  <si>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</si>
  <si>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</si>
  <si>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</si>
  <si>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</si>
  <si>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</si>
  <si>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</si>
  <si>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</si>
  <si>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</si>
  <si>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</si>
  <si>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</si>
  <si>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</si>
  <si>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</si>
  <si>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</si>
  <si>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</si>
  <si>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</si>
  <si>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</si>
  <si>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</si>
  <si>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</si>
  <si>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</si>
  <si>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</si>
  <si>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</si>
  <si>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</si>
  <si>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</si>
  <si>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</si>
  <si>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</si>
  <si>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</si>
  <si>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</si>
  <si>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</si>
  <si>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</si>
  <si>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</si>
  <si>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</si>
  <si>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</si>
  <si>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</si>
  <si>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</si>
  <si>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</si>
  <si>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</si>
  <si>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</si>
  <si>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</si>
  <si>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</si>
  <si>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</si>
  <si>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</si>
  <si>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</si>
  <si>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</si>
  <si>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</si>
  <si>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</si>
  <si>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</si>
  <si>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</si>
  <si>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</si>
  <si>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</si>
  <si>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</si>
  <si>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</si>
  <si>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</si>
  <si>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</si>
  <si>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</si>
  <si>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</si>
  <si>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</si>
  <si>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</si>
  <si>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</si>
  <si>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</si>
  <si>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</si>
  <si>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</si>
  <si>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</si>
  <si>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</si>
  <si>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</si>
  <si>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</si>
  <si>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</si>
  <si>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</si>
  <si>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</si>
  <si>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</si>
  <si>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</si>
  <si>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</si>
  <si>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</si>
  <si>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</si>
  <si>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</si>
  <si>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</si>
  <si>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</si>
  <si>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</si>
  <si>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</si>
  <si>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</si>
  <si>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</si>
  <si>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</si>
  <si>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</si>
  <si>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</si>
  <si>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</si>
  <si>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</si>
  <si>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</si>
  <si>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</si>
  <si>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</si>
  <si>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</si>
  <si>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</si>
  <si>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</si>
  <si>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</si>
  <si>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</si>
  <si>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</si>
  <si>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</si>
  <si>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</si>
  <si>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</si>
  <si>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</si>
  <si>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</si>
  <si>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</si>
  <si>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</si>
  <si>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</si>
  <si>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</si>
  <si>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</si>
  <si>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</si>
  <si>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</si>
  <si>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</si>
  <si>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</si>
  <si>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</si>
  <si>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</si>
  <si>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</si>
  <si>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</si>
  <si>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</si>
  <si>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</si>
  <si>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</si>
  <si>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</si>
  <si>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</si>
  <si>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</si>
  <si>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</si>
  <si>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</si>
  <si>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</si>
  <si>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</si>
  <si>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</si>
  <si>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</si>
  <si>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</si>
  <si>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</si>
  <si>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Afsluttede sager vedr. mål i 2024</t>
  </si>
  <si>
    <t>Energiledelse</t>
  </si>
  <si>
    <t>Ignition platform</t>
  </si>
  <si>
    <t>Ignition Tørslev RA</t>
  </si>
  <si>
    <t>Kapacitets- og robusthedsanalyse Sillebro Å</t>
  </si>
  <si>
    <t>Overløb Ny Østergade 12 og  Bruhnsvej 40</t>
  </si>
  <si>
    <t>Saneringsprojekter - strømpeforinger</t>
  </si>
  <si>
    <t>Afsluttede sager vedr. udvidelser i 2024</t>
  </si>
  <si>
    <t>Kalvekær Eng</t>
  </si>
  <si>
    <t>Kalvekærmosen</t>
  </si>
  <si>
    <t>Stiketableringer</t>
  </si>
  <si>
    <t>Strandvangen 2</t>
  </si>
  <si>
    <t>Vinge B920-2 Regnvandsbassin og udløbsledning</t>
  </si>
  <si>
    <t>CSRD</t>
  </si>
  <si>
    <t>Vandløbsregulering Græse Å v. Københavnsvej</t>
  </si>
  <si>
    <t>Vinge Hagerup Mose vandlønbsregulering</t>
  </si>
  <si>
    <t xml:space="preserve">Energiledelse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</si>
</sst>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ColWidth="8.7109375"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cH8wKlmAuSZ9j03xCx1MJzx2pjp2GfnipNRHV8k3lpRawrsKyh/9bho2pVWXxgDo2bl9Rt3eBqTzwwXghcqZXg==" saltValue="ljY5NE6T0jQKeuTytSdkD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102298975.22717199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tillæg'!C27+'5.2. Varige tillæg'!E27</f>
        <v>2955286.0316580003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-720731.61608516891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3021019.0066753249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107554548.64942013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107554548.64942013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O4lZdhZNqzFxn3KycYOR2x/YyY+fhK9jIlXzn2m56txxl2TXehCSC/Tdj2m47KRH7GjEX+4bAHiwFTAZKwoNjg==" saltValue="Nq0vGT8OOpp5u3ox75Ufo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96882891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1834991.2538720001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tillæg'!C23+'5.2. Varige tillæg'!E23+'5.3. Engangstillæg'!C14+'5.3. Engangstillæg'!E14</f>
        <v>3380133.4044529404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102098015.65832494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99921078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2176937.658324942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9576255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11753192.658324942</v>
      </c>
      <c r="D19" s="27" t="s">
        <v>31</v>
      </c>
      <c r="E19" s="11"/>
    </row>
    <row r="20" spans="1:5" ht="49.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7.95" customHeight="1" x14ac:dyDescent="0.25">
      <c r="A23" s="11"/>
      <c r="B23" s="52" t="s">
        <v>146</v>
      </c>
      <c r="C23" s="53">
        <f>100*9576255/(89160785+10038369)</f>
        <v>9.6535651906870097</v>
      </c>
      <c r="D23" s="46" t="s">
        <v>147</v>
      </c>
      <c r="E23" s="11"/>
    </row>
    <row r="24" spans="1:5" ht="27.95" customHeight="1" x14ac:dyDescent="0.25">
      <c r="A24" s="11"/>
      <c r="B24" s="52" t="s">
        <v>148</v>
      </c>
      <c r="C24" s="53">
        <f>C19/C12*100</f>
        <v>11.511675895501698</v>
      </c>
      <c r="D24" s="46" t="s">
        <v>147</v>
      </c>
      <c r="E24" s="11"/>
    </row>
    <row r="25" spans="1:5" ht="56.25" customHeight="1" x14ac:dyDescent="0.25">
      <c r="A25" s="11"/>
      <c r="B25" s="49" t="s">
        <v>149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2Z8LtZBR7xGgoWecWVxqLZYneMzYs6hOvksEVobYhcTB6bl9eG5yKgv1ZfiOYmO5KsZeKyAPTLcOGMx7hZh1PQ==" saltValue="mvTL6wuEeroG2YZjOU3U3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98298830.235006109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1834991.2538720001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-708245.41037486913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2873399.1486687437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102298975.22717199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310249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136</v>
      </c>
      <c r="C23" s="75">
        <v>102609224.22717199</v>
      </c>
      <c r="D23" s="58" t="s">
        <v>31</v>
      </c>
      <c r="E23" s="54"/>
    </row>
    <row r="24" spans="1:5" ht="30" customHeight="1" x14ac:dyDescent="0.25">
      <c r="A24" s="54"/>
      <c r="B24" s="76" t="s">
        <v>137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hLUCKeUmKX5uT5jLGUFbW+IoFSPTEYa7G1zmZp/PtSVC5QUSgGikXT6V5gmDBmT50Dwbq7Ps0i6VbfwfrxDq3A==" saltValue="n6KafI75yCGYQIMX76lW7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36435685.136735141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-728713.70273470285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tillæg'!C23)*(1+'8. Nøgletal'!C9)*(1-'8. Nøgletal'!C19)+'5.6 Anlægsprojekter'!C12-'6. Bortfald'!C12+'7. Tilknyttet virksomhed'!C12</f>
        <v>329609.37025799992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36036580.804258443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-720731.61608516891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67758410.071776599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tillæg'!E23)*(1+'8. Nøgletal'!C9)*(1-'8. Nøgletal'!C14)+'5.6 Anlægsprojekter'!E12-'6. Bortfald'!E12+'7. Tilknyttet virksomhed'!E12</f>
        <v>2625676.6614000001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70384086.733176604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-720731.61608516891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7/FWPitR9AS2BvcGIPVGxLgGVX+d0pQsLItl+ZcVN8wA74HQ+aSXUVeF1nGRwtui0o4GnPfFArC13zbrBT/vew==" saltValue="cueJVu2/1tdRVpaG3cli5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139</v>
      </c>
      <c r="C10" s="33">
        <f>'5.1.a. § 10-tillæg'!E10</f>
        <v>5639.9018903499964</v>
      </c>
      <c r="D10" s="46" t="s">
        <v>31</v>
      </c>
      <c r="E10" s="11"/>
    </row>
    <row r="11" spans="1:5" ht="15" customHeight="1" x14ac:dyDescent="0.25">
      <c r="A11" s="11"/>
      <c r="B11" s="94" t="s">
        <v>140</v>
      </c>
      <c r="C11" s="33">
        <f>'5.1.a. § 10-tillæg'!E11</f>
        <v>30611.502562590002</v>
      </c>
      <c r="D11" s="46" t="s">
        <v>31</v>
      </c>
      <c r="E11" s="11"/>
    </row>
    <row r="12" spans="1:5" ht="15" customHeight="1" x14ac:dyDescent="0.25">
      <c r="A12" s="11"/>
      <c r="B12" s="94" t="s">
        <v>141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150</v>
      </c>
      <c r="C13" s="96">
        <v>74869</v>
      </c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111120.40445294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1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qUqBn1lxEa6QpF+xvIw+3NsSs6ZXrJjgUVeiiugtAha6PfWTEaL61JbcxXInk108g6R63N5yz0E3eGSz/2nZVA==" saltValue="YIz/RbMryaPydD7IQ8guA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138</v>
      </c>
      <c r="C9" s="33">
        <v>1084032.15676842</v>
      </c>
      <c r="D9" s="33">
        <v>698527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139</v>
      </c>
      <c r="C10" s="33">
        <v>91511.098109650004</v>
      </c>
      <c r="D10" s="33">
        <v>97151</v>
      </c>
      <c r="E10" s="33">
        <f t="shared" ref="E10:E19" si="0">MAX(D10-C10,0)</f>
        <v>5639.9018903499964</v>
      </c>
      <c r="F10" s="46" t="s">
        <v>31</v>
      </c>
      <c r="G10" s="11"/>
    </row>
    <row r="11" spans="1:7" ht="41.45" customHeight="1" x14ac:dyDescent="0.25">
      <c r="A11" s="11"/>
      <c r="B11" s="94" t="s">
        <v>140</v>
      </c>
      <c r="C11" s="33">
        <v>262633.49743741</v>
      </c>
      <c r="D11" s="33">
        <v>293245</v>
      </c>
      <c r="E11" s="33">
        <f t="shared" si="0"/>
        <v>30611.502562590002</v>
      </c>
      <c r="F11" s="46" t="s">
        <v>31</v>
      </c>
      <c r="G11" s="11"/>
    </row>
    <row r="12" spans="1:7" ht="15" customHeight="1" x14ac:dyDescent="0.25">
      <c r="A12" s="11"/>
      <c r="B12" s="94" t="s">
        <v>141</v>
      </c>
      <c r="C12" s="33">
        <v>102560.42222507</v>
      </c>
      <c r="D12" s="33">
        <v>57884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5" t="s">
        <v>104</v>
      </c>
      <c r="C21" s="106"/>
      <c r="D21" s="106"/>
      <c r="E21" s="106"/>
      <c r="F21" s="107"/>
      <c r="G21" s="11"/>
    </row>
    <row r="22" spans="1:7" ht="15" customHeight="1" x14ac:dyDescent="0.25">
      <c r="A22" s="11"/>
      <c r="B22" s="108"/>
      <c r="C22" s="100"/>
      <c r="D22" s="100"/>
      <c r="E22" s="100"/>
      <c r="F22" s="100"/>
      <c r="G22" s="11"/>
    </row>
    <row r="23" spans="1:7" ht="15" customHeight="1" x14ac:dyDescent="0.25">
      <c r="A23" s="11"/>
      <c r="B23" s="108"/>
      <c r="C23" s="100"/>
      <c r="D23" s="100"/>
      <c r="E23" s="100"/>
      <c r="F23" s="100"/>
      <c r="G23" s="11"/>
    </row>
  </sheetData>
  <sheetProtection algorithmName="SHA-512" hashValue="JgzylF836ah/FMB9VySVHQrqEj8wKMXGReijvHYUVRdkoXVoIWVtysQ3AAc3um33FSeZXbMdeOrI+IdwcQ+UDA==" saltValue="fBB3MxN7f6AR9TXpUz3uP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164</v>
      </c>
      <c r="C10" s="33">
        <v>162600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165</v>
      </c>
      <c r="C11" s="33">
        <v>127229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167</v>
      </c>
      <c r="C12" s="33">
        <v>81065</v>
      </c>
      <c r="D12" s="46" t="s">
        <v>68</v>
      </c>
      <c r="E12" s="33">
        <v>0</v>
      </c>
      <c r="F12" s="46" t="s">
        <v>68</v>
      </c>
      <c r="G12" s="11"/>
    </row>
    <row r="13" spans="1:7" ht="15" customHeight="1" x14ac:dyDescent="0.25">
      <c r="A13" s="11"/>
      <c r="B13" s="112" t="s">
        <v>166</v>
      </c>
      <c r="C13" s="33">
        <v>19304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25" t="s">
        <v>107</v>
      </c>
      <c r="C14" s="97">
        <f>SUM(C10:C13)</f>
        <v>390198</v>
      </c>
      <c r="D14" s="98" t="s">
        <v>31</v>
      </c>
      <c r="E14" s="97">
        <f>SUM(E10:E13)</f>
        <v>0</v>
      </c>
      <c r="F14" s="98" t="s">
        <v>31</v>
      </c>
      <c r="G14" s="11"/>
    </row>
    <row r="15" spans="1:7" ht="15" customHeight="1" x14ac:dyDescent="0.25">
      <c r="A15" s="11"/>
      <c r="B15" s="11"/>
      <c r="C15" s="11"/>
      <c r="D15" s="11"/>
      <c r="E15" s="11"/>
      <c r="F15" s="11"/>
      <c r="G15" s="11"/>
    </row>
    <row r="16" spans="1:7" ht="15" customHeight="1" x14ac:dyDescent="0.25">
      <c r="A16" s="11"/>
      <c r="B16" s="113"/>
      <c r="C16" s="113"/>
      <c r="D16" s="113"/>
      <c r="E16" s="113"/>
      <c r="F16" s="113"/>
      <c r="G16" s="11"/>
    </row>
  </sheetData>
  <sheetProtection algorithmName="SHA-512" hashValue="Me4p2u3uI3ZE1rTur9qoSXp89delnQ5Y1G4DSOkt6Z1v3l2kxKjbyJyuvlia7KF8bI8EHA+lrpArC3n44o99Sw==" saltValue="NVYO8qjeXTfGxUSNrlyP/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9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151</v>
      </c>
      <c r="C10" s="33">
        <v>0</v>
      </c>
      <c r="D10" s="46" t="s">
        <v>31</v>
      </c>
      <c r="E10" s="33">
        <v>74384</v>
      </c>
      <c r="F10" s="46" t="s">
        <v>31</v>
      </c>
      <c r="G10" s="11"/>
    </row>
    <row r="11" spans="1:7" ht="15" customHeight="1" x14ac:dyDescent="0.25">
      <c r="A11" s="11"/>
      <c r="B11" s="112" t="s">
        <v>152</v>
      </c>
      <c r="C11" s="33">
        <v>0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153</v>
      </c>
      <c r="C12" s="33">
        <v>0</v>
      </c>
      <c r="D12" s="46" t="s">
        <v>31</v>
      </c>
      <c r="E12" s="33">
        <v>35265.0995200549</v>
      </c>
      <c r="F12" s="46" t="s">
        <v>31</v>
      </c>
      <c r="G12" s="11"/>
    </row>
    <row r="13" spans="1:7" ht="15" customHeight="1" x14ac:dyDescent="0.25">
      <c r="A13" s="11"/>
      <c r="B13" s="112" t="s">
        <v>154</v>
      </c>
      <c r="C13" s="33">
        <v>0</v>
      </c>
      <c r="D13" s="46" t="s">
        <v>31</v>
      </c>
      <c r="E13" s="33">
        <v>545934.3945405141</v>
      </c>
      <c r="F13" s="46" t="s">
        <v>31</v>
      </c>
      <c r="G13" s="11"/>
    </row>
    <row r="14" spans="1:7" ht="15" customHeight="1" x14ac:dyDescent="0.25">
      <c r="A14" s="11"/>
      <c r="B14" s="112" t="s">
        <v>155</v>
      </c>
      <c r="C14" s="33">
        <v>0</v>
      </c>
      <c r="D14" s="46" t="s">
        <v>31</v>
      </c>
      <c r="E14" s="33">
        <v>208466.24797168732</v>
      </c>
      <c r="F14" s="46" t="s">
        <v>31</v>
      </c>
      <c r="G14" s="11"/>
    </row>
    <row r="15" spans="1:7" ht="15" customHeight="1" x14ac:dyDescent="0.25">
      <c r="A15" s="11"/>
      <c r="B15" s="112" t="s">
        <v>156</v>
      </c>
      <c r="C15" s="33">
        <v>0</v>
      </c>
      <c r="D15" s="46" t="s">
        <v>31</v>
      </c>
      <c r="E15" s="33">
        <v>125985.6710226158</v>
      </c>
      <c r="F15" s="46" t="s">
        <v>31</v>
      </c>
      <c r="G15" s="11"/>
    </row>
    <row r="16" spans="1:7" ht="15" customHeight="1" x14ac:dyDescent="0.25">
      <c r="A16" s="11"/>
      <c r="B16" s="112" t="s">
        <v>157</v>
      </c>
      <c r="C16" s="33">
        <v>0</v>
      </c>
      <c r="D16" s="46" t="s">
        <v>31</v>
      </c>
      <c r="E16" s="33">
        <v>511245.43886742403</v>
      </c>
      <c r="F16" s="46" t="s">
        <v>31</v>
      </c>
      <c r="G16" s="11"/>
    </row>
    <row r="17" spans="1:7" ht="15" customHeight="1" x14ac:dyDescent="0.25">
      <c r="A17" s="11"/>
      <c r="B17" s="112" t="s">
        <v>158</v>
      </c>
      <c r="C17" s="33">
        <v>0</v>
      </c>
      <c r="D17" s="46" t="s">
        <v>31</v>
      </c>
      <c r="E17" s="33">
        <v>34197</v>
      </c>
      <c r="F17" s="46" t="s">
        <v>31</v>
      </c>
      <c r="G17" s="11"/>
    </row>
    <row r="18" spans="1:7" ht="15" customHeight="1" x14ac:dyDescent="0.25">
      <c r="A18" s="11"/>
      <c r="B18" s="112" t="s">
        <v>159</v>
      </c>
      <c r="C18" s="33">
        <v>0</v>
      </c>
      <c r="D18" s="46" t="s">
        <v>31</v>
      </c>
      <c r="E18" s="33">
        <v>452219.80539176101</v>
      </c>
      <c r="F18" s="46" t="s">
        <v>31</v>
      </c>
      <c r="G18" s="11"/>
    </row>
    <row r="19" spans="1:7" ht="15" customHeight="1" x14ac:dyDescent="0.25">
      <c r="A19" s="11"/>
      <c r="B19" s="112" t="s">
        <v>160</v>
      </c>
      <c r="C19" s="33">
        <v>0</v>
      </c>
      <c r="D19" s="46" t="s">
        <v>31</v>
      </c>
      <c r="E19" s="33">
        <v>47482.2144656448</v>
      </c>
      <c r="F19" s="46" t="s">
        <v>31</v>
      </c>
      <c r="G19" s="11"/>
    </row>
    <row r="20" spans="1:7" ht="15" customHeight="1" x14ac:dyDescent="0.25">
      <c r="A20" s="11"/>
      <c r="B20" s="112" t="s">
        <v>161</v>
      </c>
      <c r="C20" s="33">
        <v>326889</v>
      </c>
      <c r="D20" s="46" t="s">
        <v>31</v>
      </c>
      <c r="E20" s="33">
        <v>44270.306570139903</v>
      </c>
      <c r="F20" s="46" t="s">
        <v>31</v>
      </c>
      <c r="G20" s="11"/>
    </row>
    <row r="21" spans="1:7" ht="15" customHeight="1" x14ac:dyDescent="0.25">
      <c r="A21" s="11"/>
      <c r="B21" s="112" t="s">
        <v>162</v>
      </c>
      <c r="C21" s="33">
        <v>0</v>
      </c>
      <c r="D21" s="46" t="s">
        <v>31</v>
      </c>
      <c r="E21" s="33">
        <v>182953.77537246959</v>
      </c>
      <c r="F21" s="46" t="s">
        <v>31</v>
      </c>
      <c r="G21" s="11"/>
    </row>
    <row r="22" spans="1:7" ht="15" customHeight="1" x14ac:dyDescent="0.25">
      <c r="A22" s="11"/>
      <c r="B22" s="112" t="s">
        <v>163</v>
      </c>
      <c r="C22" s="33">
        <v>0</v>
      </c>
      <c r="D22" s="46" t="s">
        <v>31</v>
      </c>
      <c r="E22" s="33">
        <v>289522.0462776887</v>
      </c>
      <c r="F22" s="46" t="s">
        <v>31</v>
      </c>
      <c r="G22" s="11"/>
    </row>
    <row r="23" spans="1:7" ht="15" customHeight="1" x14ac:dyDescent="0.25">
      <c r="A23" s="11"/>
      <c r="B23" s="25" t="s">
        <v>105</v>
      </c>
      <c r="C23" s="97">
        <f>SUM(C10:C22)</f>
        <v>326889</v>
      </c>
      <c r="D23" s="98" t="s">
        <v>31</v>
      </c>
      <c r="E23" s="97">
        <f>SUM(E10:E22)</f>
        <v>2551926.0000000005</v>
      </c>
      <c r="F23" s="98" t="s">
        <v>31</v>
      </c>
      <c r="G23" s="11"/>
    </row>
    <row r="24" spans="1:7" ht="15" customHeight="1" x14ac:dyDescent="0.25">
      <c r="A24" s="11"/>
      <c r="B24" s="112" t="s">
        <v>35</v>
      </c>
      <c r="C24" s="33">
        <f>-C23*'8. Nøgletal'!C23</f>
        <v>0</v>
      </c>
      <c r="D24" s="46" t="s">
        <v>31</v>
      </c>
      <c r="E24" s="33">
        <f>-E23*'8. Nøgletal'!C23</f>
        <v>0</v>
      </c>
      <c r="F24" s="46" t="s">
        <v>31</v>
      </c>
      <c r="G24" s="11"/>
    </row>
    <row r="25" spans="1:7" ht="15" customHeight="1" x14ac:dyDescent="0.25">
      <c r="A25" s="11"/>
      <c r="B25" s="112" t="s">
        <v>36</v>
      </c>
      <c r="C25" s="33">
        <f>-C23*'8. Nøgletal'!C19</f>
        <v>-6537.78</v>
      </c>
      <c r="D25" s="46" t="s">
        <v>31</v>
      </c>
      <c r="E25" s="33">
        <f>-E23*'8. Nøgletal'!C14</f>
        <v>0</v>
      </c>
      <c r="F25" s="46" t="s">
        <v>31</v>
      </c>
      <c r="G25" s="11"/>
    </row>
    <row r="26" spans="1:7" ht="15" customHeight="1" x14ac:dyDescent="0.25">
      <c r="A26" s="11"/>
      <c r="B26" s="112" t="s">
        <v>37</v>
      </c>
      <c r="C26" s="33">
        <f>SUM(C23:C25)*'8. Nøgletal'!C9</f>
        <v>9258.1502579999978</v>
      </c>
      <c r="D26" s="46" t="s">
        <v>31</v>
      </c>
      <c r="E26" s="33">
        <f>SUM(E23:E25)*'8. Nøgletal'!C9</f>
        <v>73750.661400000012</v>
      </c>
      <c r="F26" s="46" t="s">
        <v>31</v>
      </c>
      <c r="G26" s="11"/>
    </row>
    <row r="27" spans="1:7" ht="26.25" customHeight="1" x14ac:dyDescent="0.25">
      <c r="A27" s="11"/>
      <c r="B27" s="102" t="s">
        <v>106</v>
      </c>
      <c r="C27" s="97">
        <f>SUM(C23:C26)</f>
        <v>329609.37025799998</v>
      </c>
      <c r="D27" s="98" t="s">
        <v>31</v>
      </c>
      <c r="E27" s="97">
        <f>SUM(E23:E26)</f>
        <v>2625676.6614000006</v>
      </c>
      <c r="F27" s="98" t="s">
        <v>31</v>
      </c>
      <c r="G27" s="11"/>
    </row>
    <row r="28" spans="1:7" ht="15" customHeight="1" x14ac:dyDescent="0.25">
      <c r="A28" s="11"/>
      <c r="B28" s="11"/>
      <c r="C28" s="11"/>
      <c r="D28" s="11"/>
      <c r="E28" s="11"/>
      <c r="F28" s="11"/>
      <c r="G28" s="11"/>
    </row>
    <row r="29" spans="1:7" ht="15" customHeight="1" x14ac:dyDescent="0.25">
      <c r="A29" s="11"/>
      <c r="B29" s="11"/>
      <c r="C29" s="11"/>
      <c r="D29" s="11"/>
      <c r="E29" s="11"/>
      <c r="F29" s="11"/>
      <c r="G29" s="11"/>
    </row>
  </sheetData>
  <sheetProtection algorithmName="SHA-512" hashValue="8BoHOyG873jd7U86p7nAROfsoHBXnOiY3wxwaRkI0cJg/xrUzt/o4kbzbw+WbkBRPqg5jYD69P87NCBs1KZEwA==" saltValue="JINrgObvkWDLVTVSiriZs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rWPMlmc9YUpdtRwxvCDVE1mo213YfANkDmFGreeiQiDvqhyGvC7Exzkkw77zO9YseA//5XH4/Jh9v+AGNADaIw==" saltValue="SLfX8fzqR/pdLbdCjNK8H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7" t="s">
        <v>142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7DztDU459S0XRYZlTh50zfeop4tdyzK2yXqZFo12yhqeeWJ9OGZWIOlxZYYMxP0NdJNjzSttcv1ob7Sp00WtUw==" saltValue="shfmG8oYZy9ZXxflvArcW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8.710937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M57oDea2vM5/3hipIKj5aEdPxPPPYaJ9ws3w6znZ9Xf0/DGPTApZ+GuVP0+Em5GzmhZg5RX5Jeh7DYmiaL1CkQ==" saltValue="9W9F0xVndQ2tjmFVMR21z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FMn3s+WVsZ9VUViX3ztjI4Bop3QP0SNkO+DaW6y5m+x6jamas3P9cKp9CuFF3xVL7HVj4W2XaVgMGlhVHYWVWw==" saltValue="yreDeHbgRJX1wxmfuRBiD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JUZIQQdbvT4hlm9aIZNGo1sWFa9kkjBvCHLX6//+gFBBg/I6uvoAVTnzVtqWBpzbwHyUfnWgBlsbiR0j3DAxDg==" saltValue="jNHbecgWEDRhBF351WbFU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8.710937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7boT8iK9rzmVA5EZieAW47M3Iq3PplRI8kWfzalS5MCK4GVSMiKmEIB/4weBGvP+kcJhjOXmmGr8skE6aKCm6g==" saltValue="gI2nqqidUsv7cEg2eg23K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5.3. Engangstillæg</vt:lpstr>
      <vt:lpstr>5.2. Varige 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2026-10-05T10:24:19Z</dcterms:modified>
</cp:coreProperties>
</file>