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Aalborg Kloak AS (S109)\ØR2027\"/>
    </mc:Choice>
  </mc:AlternateContent>
  <xr:revisionPtr revIDLastSave="0" documentId="13_ncr:1_{2F61C7D2-0128-4CE1-B46D-79F89FA37AE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10-tillæg'!$A$1:$E$28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10-tillæg'!$B$8:$D$21</definedName>
    <definedName name="PG10Tillæg_K_Tabel_Total">'5.1. § 10-tillæg'!$B$21</definedName>
    <definedName name="PG10Tillæg_ØR_Tabel">'5.1. § 10-tillæg'!$B$23:$D$26</definedName>
    <definedName name="PG10Tillæg_ØR_Tabel_SletDrik">'5.1. § 10-tillæg'!$B$24:$D$24</definedName>
    <definedName name="PG10Tillæg_ØR_Tabel_Total">'5.1. § 10-tillæg'!$B$26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10-tillæg'!$A$1:$E$28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6" i="7"/>
  <c r="C18" i="3" s="1"/>
  <c r="C16" i="6"/>
  <c r="C16" i="12" l="1"/>
  <c r="C20" i="3" s="1"/>
  <c r="C12" i="11"/>
  <c r="C19" i="3" s="1"/>
  <c r="C13" i="3"/>
  <c r="C12" i="3"/>
  <c r="C9" i="7"/>
  <c r="C21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<sst xmlns="http://schemas.openxmlformats.org/spreadsheetml/2006/main" count="342" uniqueCount="163">
  <si>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</si>
  <si>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</si>
  <si>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</si>
  <si>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</si>
  <si>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</si>
  <si>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</si>
  <si>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</si>
  <si>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</si>
  <si>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</si>
  <si>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</si>
  <si>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</si>
  <si>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</si>
  <si>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</si>
  <si>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</si>
  <si>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</si>
  <si>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</si>
  <si>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</si>
  <si>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</si>
  <si>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</si>
  <si>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</si>
  <si>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</si>
  <si>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</si>
  <si>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</si>
  <si>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</si>
  <si>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</si>
  <si>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</si>
  <si>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</si>
  <si>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</si>
  <si>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</si>
  <si>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</si>
  <si>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</si>
  <si>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</si>
  <si>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</si>
  <si>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</si>
  <si>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</si>
  <si>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</si>
  <si>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</si>
  <si>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</si>
  <si>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</si>
  <si>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</si>
  <si>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</si>
  <si>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</si>
  <si>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</si>
  <si>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</si>
  <si>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</si>
  <si>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</si>
  <si>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</si>
  <si>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</si>
  <si>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</si>
  <si>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</si>
  <si>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</si>
  <si>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</si>
  <si>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</si>
  <si>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</si>
  <si>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</si>
  <si>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</si>
  <si>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</si>
  <si>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</si>
  <si>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</si>
  <si>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</si>
  <si>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</si>
  <si>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</si>
  <si>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</si>
  <si>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</si>
  <si>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</si>
  <si>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</si>
  <si>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</si>
  <si>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</si>
  <si>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</si>
  <si>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</si>
  <si>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</si>
  <si>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</si>
  <si>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</si>
  <si>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</si>
  <si>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</si>
  <si>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</si>
  <si>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</si>
  <si>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</si>
  <si>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</si>
  <si>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</si>
  <si>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</si>
  <si>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</si>
  <si>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</si>
  <si>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</si>
  <si>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</si>
  <si>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</si>
  <si>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</si>
  <si>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</si>
  <si>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</si>
  <si>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</si>
  <si>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</si>
  <si>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</si>
  <si>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</si>
  <si>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</si>
  <si>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</si>
  <si>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</si>
  <si>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</si>
  <si>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</si>
  <si>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</si>
  <si>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</si>
  <si>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</si>
  <si>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</si>
  <si>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</si>
  <si>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</si>
  <si>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</si>
  <si>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</si>
  <si>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</si>
  <si>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</si>
  <si>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</si>
  <si>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</si>
  <si>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</si>
  <si>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</si>
  <si>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</si>
  <si>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</si>
  <si>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</si>
  <si>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</si>
  <si>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</si>
  <si>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</si>
  <si>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</si>
  <si>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</si>
  <si>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</si>
  <si>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</si>
  <si>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</si>
  <si>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</si>
  <si>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</si>
  <si>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</si>
  <si>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</si>
  <si>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</si>
  <si>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</si>
  <si>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</si>
  <si>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</si>
  <si>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</si>
  <si>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</si>
  <si>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</si>
  <si>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</si>
  <si>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</si>
  <si>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</si>
  <si>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</si>
  <si>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</si>
  <si>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</si>
  <si>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</si>
  <si>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</si>
  <si>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</si>
  <si>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</si>
  <si>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</si>
  <si>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</si>
  <si>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</si>
  <si>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</si>
  <si>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</si>
  <si>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</si>
  <si>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Betalinger til projekters medfinansiering - ØR - Sofiendal Enge</t>
  </si>
  <si>
    <t>Betalinger til projekters medfinansiering - ØR - Østerå</t>
  </si>
  <si>
    <t>Fibernet</t>
  </si>
  <si>
    <t>Opsporring af fejlkoblinger</t>
  </si>
  <si>
    <t>Seperatkloakering 2025</t>
  </si>
  <si>
    <t>Letvadvej 100</t>
  </si>
  <si>
    <t>Over Kæret</t>
  </si>
  <si>
    <t>Tingvej 181</t>
  </si>
  <si>
    <t>Universitetsboulevarden</t>
  </si>
  <si>
    <t xml:space="preserve">Udvidelse af forsyningsområde </t>
  </si>
  <si>
    <t>NIS2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</si>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</sst>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2DlYxLetstunA75RaYexCkoRZNYILY+bURUbfrVd1Cs3TyuW0V0cu8/zj3pazUyxZLqP5/C7q6eYxPR8M8n9ZA==" saltValue="HWOq3UWWDMk2AK8S/jsnO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335391546.7554279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7745627.4214621894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-2280009.7489925725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-2301665.904049831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9784253.9073391985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348339752.43118691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10-tillæg'!C26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348339752.43118691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2OpEOkhIy8vocJuNMeTslVA7x/Mi3i2K9ifu4CMphmH297LRYDGydoGtaCO7PeSmTFhMZdkv42OFqpQJctucYA==" saltValue="Nzq6foXjzhe4qz5lD7Mho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341006176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6206490.6300655995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10-tillæg'!C21+'5.2. Varige tillæg'!C18+'5.2. Varige tillæg'!E18+'5.3. Engangstillæg'!C13+'5.3. Engangstillæg'!E13</f>
        <v>9736555.8849333134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356949222.51499891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386642433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-29693210.485001087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11131553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-18561657.485001087</v>
      </c>
      <c r="D19" s="27" t="s">
        <v>31</v>
      </c>
      <c r="E19" s="11"/>
    </row>
    <row r="20" spans="1:5" ht="28.5" customHeight="1" x14ac:dyDescent="0.25">
      <c r="A20" s="11"/>
      <c r="B20" s="49" t="s">
        <v>161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100*11131553/(316935792+9685186)</f>
        <v>3.4080949325918679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-5.2000834612326772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9msl6BYjq3AbzRVbrNPOQJg2rpICibRzOg1AJdNIAwq6l+yamyO6WVlB36rTM0TdEvALH5MCIIB/MrL/i9k8w==" saltValue="rmBcR5gUmBSSFXypPpBsN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324186809.10989225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6206490.6300655995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-2195331.7830279651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-2226982.6761174845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9420561.4746154789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335391546.7554279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9180752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-23265964</v>
      </c>
      <c r="D22" s="73" t="s">
        <v>31</v>
      </c>
      <c r="E22" s="57"/>
    </row>
    <row r="23" spans="1:5" ht="15" customHeight="1" x14ac:dyDescent="0.25">
      <c r="A23" s="57"/>
      <c r="B23" s="59" t="s">
        <v>162</v>
      </c>
      <c r="C23" s="78">
        <v>321306334.7554279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dXcPZqnfbqxyXDyLoHWu2mq1W0j6ILJIcD79JABxQKnRJeJR4kjGoeaaB+hyFXM+dfr2667iXiznhwgpYqBP6g==" saltValue="fgOo/Mr369t5kscr3a/pu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114567123.88184342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-2291342.4776368686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2807513.7982849996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115083295.20249154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-2301665.904049831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227635056.04983476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4990307.7495860001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232625363.79942074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-2301665.904049831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OknEssab7pz8EZQb7DNpdehEFBUOIALPYNmK01/vBxzbcrnHc6SX8+tTf/XgYUy+YCsavVd35p7g3jypoS/A9g==" saltValue="3ofIM/uZ5Gw0SBfU+r2SA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0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53413.094933313085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148</v>
      </c>
      <c r="C13" s="99">
        <v>317515.55</v>
      </c>
      <c r="D13" s="46" t="s">
        <v>31</v>
      </c>
      <c r="E13" s="11"/>
    </row>
    <row r="14" spans="1:5" ht="15" customHeight="1" x14ac:dyDescent="0.25">
      <c r="A14" s="11"/>
      <c r="B14" s="98" t="s">
        <v>150</v>
      </c>
      <c r="C14" s="99">
        <v>25807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99">
        <v>1390604</v>
      </c>
      <c r="D15" s="46" t="s">
        <v>31</v>
      </c>
      <c r="E15" s="11"/>
    </row>
    <row r="16" spans="1:5" ht="15" customHeight="1" x14ac:dyDescent="0.25">
      <c r="A16" s="11"/>
      <c r="B16" s="98" t="s">
        <v>149</v>
      </c>
      <c r="C16" s="99">
        <v>147269</v>
      </c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98"/>
      <c r="C20" s="99"/>
      <c r="D20" s="46" t="s">
        <v>31</v>
      </c>
      <c r="E20" s="11"/>
    </row>
    <row r="21" spans="1:5" ht="15" customHeight="1" x14ac:dyDescent="0.25">
      <c r="A21" s="11"/>
      <c r="B21" s="25" t="s">
        <v>48</v>
      </c>
      <c r="C21" s="100">
        <f>SUM(C9:C20)</f>
        <v>1934608.6449333131</v>
      </c>
      <c r="D21" s="101" t="s">
        <v>31</v>
      </c>
      <c r="E21" s="11"/>
    </row>
    <row r="22" spans="1:5" ht="15" customHeight="1" x14ac:dyDescent="0.25">
      <c r="A22" s="11"/>
      <c r="B22" s="102"/>
      <c r="C22" s="103"/>
      <c r="D22" s="103"/>
      <c r="E22" s="11"/>
    </row>
    <row r="23" spans="1:5" ht="15" customHeight="1" x14ac:dyDescent="0.25">
      <c r="A23" s="11"/>
      <c r="B23" s="83" t="s">
        <v>39</v>
      </c>
      <c r="C23" s="84"/>
      <c r="D23" s="85"/>
      <c r="E23" s="11"/>
    </row>
    <row r="24" spans="1:5" ht="15" customHeight="1" x14ac:dyDescent="0.25">
      <c r="A24" s="11"/>
      <c r="B24" s="104" t="s">
        <v>49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104" t="s">
        <v>50</v>
      </c>
      <c r="C25" s="33">
        <v>0</v>
      </c>
      <c r="D25" s="46" t="s">
        <v>31</v>
      </c>
      <c r="E25" s="11"/>
    </row>
    <row r="26" spans="1:5" ht="15" customHeight="1" x14ac:dyDescent="0.25">
      <c r="A26" s="11"/>
      <c r="B26" s="25" t="s">
        <v>48</v>
      </c>
      <c r="C26" s="100">
        <f>SUM(C24:C25)</f>
        <v>0</v>
      </c>
      <c r="D26" s="101" t="s">
        <v>31</v>
      </c>
      <c r="E26" s="11"/>
    </row>
    <row r="27" spans="1:5" ht="15" customHeight="1" x14ac:dyDescent="0.25">
      <c r="A27" s="11"/>
      <c r="B27" s="11"/>
      <c r="C27" s="11"/>
      <c r="D27" s="11"/>
      <c r="E27" s="11"/>
    </row>
    <row r="28" spans="1:5" ht="15" customHeight="1" x14ac:dyDescent="0.25">
      <c r="A28" s="11"/>
      <c r="B28" s="11"/>
      <c r="C28" s="11"/>
      <c r="D28" s="11"/>
      <c r="E28" s="11"/>
    </row>
  </sheetData>
  <sheetProtection algorithmName="SHA-512" hashValue="+ZvqoWWSU6Nzi9k/K947OTg66aTQpK7KPCqb88K6ilSg4vUeTeiEwOawvDiwMX6u5CTcv6PvlQA3S4oE4ag9rA==" saltValue="7iyeFB7XBXoMmss2buyP6Q==" spinCount="100000" sheet="1" objects="1" scenarios="1"/>
  <mergeCells count="3">
    <mergeCell ref="B3:D5"/>
    <mergeCell ref="B8:D8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10874624.727651499</v>
      </c>
      <c r="D9" s="33">
        <v>7874949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348837.09966613998</v>
      </c>
      <c r="D10" s="33">
        <v>326615</v>
      </c>
      <c r="E10" s="33">
        <f t="shared" ref="E10:E19" si="0">MAX(D10-C10,0)</f>
        <v>0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378638.90506668692</v>
      </c>
      <c r="D11" s="33">
        <v>432052</v>
      </c>
      <c r="E11" s="33">
        <f t="shared" si="0"/>
        <v>53413.094933313085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94695.82303734</v>
      </c>
      <c r="D12" s="33">
        <v>64243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to/PtHYXZ+pz7y7Wa19Qn1eZC5OF41/xhoJFVZ67E0Mk4vVPdpP7PDEAoi3TRAOl72El3oio6ptvcqll/3ONsg==" saltValue="lYw8Mnh5fUiO8miN0C9UJ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0</v>
      </c>
      <c r="D10" s="46" t="s">
        <v>31</v>
      </c>
      <c r="E10" s="33">
        <v>316380.09999999998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509946.34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154</v>
      </c>
      <c r="C12" s="33">
        <v>153057</v>
      </c>
      <c r="D12" s="46" t="s">
        <v>31</v>
      </c>
      <c r="E12" s="33">
        <v>1853560</v>
      </c>
      <c r="F12" s="46" t="s">
        <v>31</v>
      </c>
      <c r="G12" s="11"/>
    </row>
    <row r="13" spans="1:7" ht="15" customHeight="1" x14ac:dyDescent="0.25">
      <c r="A13" s="11"/>
      <c r="B13" s="112" t="s">
        <v>155</v>
      </c>
      <c r="C13" s="33">
        <v>0</v>
      </c>
      <c r="D13" s="46" t="s">
        <v>31</v>
      </c>
      <c r="E13" s="33">
        <v>10325.09</v>
      </c>
      <c r="F13" s="46" t="s">
        <v>31</v>
      </c>
      <c r="G13" s="11"/>
    </row>
    <row r="14" spans="1:7" ht="15" customHeight="1" x14ac:dyDescent="0.25">
      <c r="A14" s="11"/>
      <c r="B14" s="112" t="s">
        <v>156</v>
      </c>
      <c r="C14" s="33">
        <v>0</v>
      </c>
      <c r="D14" s="46" t="s">
        <v>31</v>
      </c>
      <c r="E14" s="33">
        <v>30468.39</v>
      </c>
      <c r="F14" s="46" t="s">
        <v>31</v>
      </c>
      <c r="G14" s="11"/>
    </row>
    <row r="15" spans="1:7" ht="15" customHeight="1" x14ac:dyDescent="0.25">
      <c r="A15" s="11"/>
      <c r="B15" s="112" t="s">
        <v>157</v>
      </c>
      <c r="C15" s="33">
        <v>0</v>
      </c>
      <c r="D15" s="46" t="s">
        <v>31</v>
      </c>
      <c r="E15" s="33">
        <v>9275.74</v>
      </c>
      <c r="F15" s="46" t="s">
        <v>31</v>
      </c>
      <c r="G15" s="11"/>
    </row>
    <row r="16" spans="1:7" ht="15" customHeight="1" x14ac:dyDescent="0.25">
      <c r="A16" s="11"/>
      <c r="B16" s="112" t="s">
        <v>158</v>
      </c>
      <c r="C16" s="33">
        <v>0</v>
      </c>
      <c r="D16" s="46" t="s">
        <v>31</v>
      </c>
      <c r="E16" s="33">
        <v>48896.42</v>
      </c>
      <c r="F16" s="46" t="s">
        <v>31</v>
      </c>
      <c r="G16" s="11"/>
    </row>
    <row r="17" spans="1:7" ht="15" customHeight="1" x14ac:dyDescent="0.25">
      <c r="A17" s="11"/>
      <c r="B17" s="112" t="s">
        <v>159</v>
      </c>
      <c r="C17" s="33">
        <v>2121339.16</v>
      </c>
      <c r="D17" s="46" t="s">
        <v>31</v>
      </c>
      <c r="E17" s="33">
        <v>2581233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2784342.5</v>
      </c>
      <c r="D18" s="101" t="s">
        <v>31</v>
      </c>
      <c r="E18" s="100">
        <f>SUM(E10:E17)</f>
        <v>4850138.74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-18500.846082219399</v>
      </c>
      <c r="D19" s="46" t="s">
        <v>31</v>
      </c>
      <c r="E19" s="33">
        <f>-E18*'8. Nøgletal'!C23</f>
        <v>-32227.238677048364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-55686.85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78323.473833223848</v>
      </c>
      <c r="D21" s="46" t="s">
        <v>31</v>
      </c>
      <c r="E21" s="33">
        <f>SUM(E18:E20)*'8. Nøgletal'!C9</f>
        <v>139237.6423882333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2788478.2777510043</v>
      </c>
      <c r="D22" s="101" t="s">
        <v>31</v>
      </c>
      <c r="E22" s="100">
        <f>SUM(E18:E21)</f>
        <v>4957149.1437111851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w421LGRtaYaOXqf5uZug5gmjvnCvwlFQexDKVVeWuIqeYvTCtj1Ck2D98FDcwi5KOLii6kKoR55hhifFCA4K1A==" saltValue="0fXm4FDm0xwftGDEWPG85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160</v>
      </c>
      <c r="C10" s="33">
        <v>167466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167466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sLjMXHpcFsDmyLkwqKdoLijDcuD0PGZo/0wOOBvlg20EEoqiKSvgjpaV31Crxt5JopzTzv8nVb6iMfovy7CbHA==" saltValue="vzq0ceyP7yMjZaF7e5wBC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vYj72ePRX9aMnwAxYPR0bsg4UmIuA9Yk3QeWjAj1YfaJWIzA1JPihQ63+iWu3bYw/3ue8pDSaxXfyv0UUvfuwQ==" saltValue="ylDFo5jYnOO87sfUdbW8p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B56yNx5jbz7HdF9dfXO2fs3N1qrtLcdtOCsL7kKe8q6ZSOMl4jENZoyLgziyzf3yeW47CD/7yZNhAgymmYthRQ==" saltValue="DTmuaVTIwuHQJLXCh3UbI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5G5bPJCL470FBurRTw2YvXrCUIXhsW48/BAgjF+jyDewp/ZqBu2kc6e13HDBmXQ0Y86Y05nOD4DHHix42Lumw==" saltValue="F/cSi8B867x45W2B6UTO6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a3gfj55RQhCrWH9TtKMs85hcOL/HIT02jQec/7wuQm8WJQlSN0xqDZ0Hq0k0GIx1b7I281x1sojExOlC+rsBXg==" saltValue="Sm8kGb8lCZBm34BtOj2U/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AzWoX5fHPZ4WPIp44bKVFUXfYnNePYWUAG9xBfi0+pKJm8INchnP/Y7kIwfgP8U7mdJ8vw5VWcBdNc4c5U9wjQ==" saltValue="E4aHqXhUEWduaJWasvnlA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6.6446014031030301E-3</v>
      </c>
      <c r="D23" s="22"/>
    </row>
    <row r="24" spans="1:4" ht="15" customHeight="1" x14ac:dyDescent="0.25">
      <c r="A24" s="11"/>
      <c r="B24" s="44" t="s">
        <v>121</v>
      </c>
      <c r="C24" s="8">
        <v>6.6446014031030301E-3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w5+w73D6oJo2GCiNV/WiHk7m1mOTF1b6zzmX1je2LeawBOg0tMDwByw4Crq+Tn4VXzHbldZpqf04zeTzzSo+uw==" saltValue="YpZMs5ZR1PjYjLyZhdB3R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2026-09-30T10:43:25Z</dcterms:modified>
</cp:coreProperties>
</file>