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ars Vand (V22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/>
  <c r="E26" i="32"/>
  <c r="E10" i="11"/>
  <c r="E9" i="32"/>
  <c r="E39" i="32"/>
  <c r="E42" i="32"/>
  <c r="E21" i="15"/>
  <c r="E24" i="2"/>
  <c r="E18" i="32"/>
  <c r="E29" i="21"/>
  <c r="E30" i="21"/>
  <c r="C29" i="21"/>
  <c r="C30" i="21"/>
  <c r="E23" i="21"/>
  <c r="E24" i="21"/>
  <c r="C23" i="21"/>
  <c r="C24" i="21"/>
  <c r="E17" i="21"/>
  <c r="E18" i="21"/>
  <c r="C17" i="21"/>
  <c r="C18" i="21"/>
  <c r="E9" i="23"/>
  <c r="E10" i="15"/>
  <c r="E9" i="22"/>
  <c r="E32" i="39"/>
  <c r="E33" i="39"/>
  <c r="C32" i="39"/>
  <c r="C33" i="39"/>
  <c r="E25" i="39"/>
  <c r="E26" i="39"/>
  <c r="C25" i="39"/>
  <c r="C26" i="39"/>
  <c r="E18" i="39"/>
  <c r="E19" i="39"/>
  <c r="C18" i="39"/>
  <c r="C19" i="39"/>
  <c r="E11" i="39"/>
  <c r="E12" i="39"/>
  <c r="C11" i="39"/>
  <c r="C12" i="39"/>
  <c r="C34" i="39"/>
  <c r="E16" i="23"/>
  <c r="E34" i="39"/>
  <c r="E17" i="23"/>
  <c r="C27" i="39"/>
  <c r="E16" i="22"/>
  <c r="E27" i="39"/>
  <c r="E17" i="22"/>
  <c r="E20" i="39"/>
  <c r="E18" i="15"/>
  <c r="C20" i="39"/>
  <c r="E17" i="15"/>
  <c r="E18" i="23"/>
  <c r="E13" i="39"/>
  <c r="E21" i="2"/>
  <c r="E18" i="22"/>
  <c r="C13" i="39"/>
  <c r="E20" i="2"/>
  <c r="E19" i="15"/>
  <c r="E22" i="2"/>
  <c r="E15" i="27"/>
  <c r="E16" i="27"/>
  <c r="E27" i="27"/>
  <c r="E9" i="2"/>
  <c r="E34" i="32"/>
  <c r="E40" i="32"/>
  <c r="E43" i="32"/>
  <c r="E22" i="15"/>
  <c r="E25" i="2"/>
  <c r="F11" i="11"/>
  <c r="C10" i="37"/>
  <c r="C11" i="37"/>
  <c r="C12" i="37"/>
  <c r="G11" i="11"/>
  <c r="E11" i="21"/>
  <c r="C11" i="21"/>
  <c r="E11" i="29"/>
  <c r="C11" i="29"/>
  <c r="C14" i="19"/>
  <c r="E14" i="23"/>
  <c r="E18" i="2"/>
  <c r="E14" i="22"/>
  <c r="E15" i="15"/>
  <c r="C12" i="21"/>
  <c r="E12" i="21"/>
  <c r="C12" i="29"/>
  <c r="E12" i="29"/>
  <c r="E13" i="2"/>
  <c r="E12" i="2"/>
  <c r="E11" i="11"/>
  <c r="E10" i="37"/>
  <c r="E11" i="37"/>
  <c r="E12" i="37"/>
  <c r="E11" i="2"/>
  <c r="E14" i="2"/>
  <c r="E15" i="2"/>
  <c r="E16" i="2"/>
  <c r="E26" i="2"/>
  <c r="E9" i="15"/>
  <c r="E11" i="15"/>
  <c r="E12" i="15"/>
  <c r="E13" i="15"/>
  <c r="E23" i="15"/>
  <c r="E8" i="22"/>
  <c r="E10" i="22"/>
  <c r="E11" i="22"/>
  <c r="E12" i="22"/>
  <c r="E19" i="22"/>
  <c r="E8" i="23"/>
  <c r="E10" i="23"/>
  <c r="E11" i="23"/>
  <c r="E12" i="23"/>
  <c r="E19" i="23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<sst xmlns="http://schemas.openxmlformats.org/spreadsheetml/2006/main" count="410" uniqueCount="158">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</sst>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6215050.7763820179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36274.285890993589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76266.165759730749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-107569.05087655663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6220022.1771561857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omk.'!C14</f>
        <v>3066232.8845937601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ØR2019'!E42</f>
        <v>857555.6672527045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ØR2019'!E43</f>
        <v>-510866.31600464229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9632944.4129980095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6220022.1771561857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75884.270561305471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-107030.40961119736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6188876.0381062943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omk.'!C14*(1+'Fane 10. Nøgletal'!C13)</f>
        <v>3103640.9257858042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ØR2019'!E42</f>
        <v>857555.6672527045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ØR2019'!E43</f>
        <v>-510866.31600464229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9639206.3151401617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6188876.0381062943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75504.287664896794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-106494.46553811026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6157885.8602330806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omk.'!C14*(1+'Fane 10. Nøgletal'!C13)^2</f>
        <v>3141505.345080391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9299391.2053134721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6157885.8602330806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75126.207494843591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-105961.20515137473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6127050.8625765499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omk.'!C14*(1+'Fane 10. Nøgletal'!C13)^3</f>
        <v>3179831.7102903719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9306882.5728669222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6243244.6448738035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79289.206989897299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-107483.07548168293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6215050.7763820179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3192968.7893149201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-428021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8979998.565696938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dO1yXrEr3/gKxyYvcWl1JjWTF1ZNlnfRsiDEYfnvxBLPHiFgs6/ClTytL4+1vQyxsQ1eTeU7t6ojqhJsss3DQ==" saltValue="EKjP6YeaPnIeFv2cJq7OxA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x14ac:dyDescent="0.45">
      <c r="A10" s="1"/>
      <c r="B10" s="26" t="s">
        <v>154</v>
      </c>
      <c r="C10" s="8">
        <v>2870691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9769</v>
      </c>
      <c r="D11" s="12" t="s">
        <v>3</v>
      </c>
      <c r="E11" s="1"/>
      <c r="F11" s="1"/>
    </row>
    <row r="12" spans="1:6" x14ac:dyDescent="0.45">
      <c r="A12" s="1"/>
      <c r="B12" s="26" t="s">
        <v>156</v>
      </c>
      <c r="C12" s="8">
        <v>112304</v>
      </c>
      <c r="D12" s="12" t="s">
        <v>3</v>
      </c>
      <c r="E12" s="1"/>
      <c r="F12" s="1"/>
    </row>
    <row r="13" spans="1:6" x14ac:dyDescent="0.45">
      <c r="A13" s="1"/>
      <c r="B13" s="43" t="s">
        <v>101</v>
      </c>
      <c r="C13" s="10">
        <f>SUM(C10:C12)</f>
        <v>2992764</v>
      </c>
      <c r="D13" s="11" t="s">
        <v>3</v>
      </c>
      <c r="E13" s="1"/>
      <c r="F13" s="1"/>
    </row>
    <row r="14" spans="1:6" x14ac:dyDescent="0.45">
      <c r="A14" s="1"/>
      <c r="B14" s="43" t="s">
        <v>102</v>
      </c>
      <c r="C14" s="10">
        <f>C13*(1+'Fane 10. Nøgletal'!C13)^2</f>
        <v>3066232.8845937601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9" t="s">
        <v>34</v>
      </c>
      <c r="C7" s="89"/>
      <c r="D7" s="89"/>
      <c r="E7" s="8">
        <v>-513478.96666666667</v>
      </c>
      <c r="F7" s="12" t="s">
        <v>3</v>
      </c>
      <c r="G7" s="1"/>
    </row>
    <row r="8" spans="1:7" ht="15" customHeight="1" x14ac:dyDescent="0.45">
      <c r="A8" s="1"/>
      <c r="B8" s="89" t="s">
        <v>35</v>
      </c>
      <c r="C8" s="89"/>
      <c r="D8" s="89"/>
      <c r="E8" s="8">
        <v>2228590.3011720758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1715111.334505409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9" t="s">
        <v>63</v>
      </c>
      <c r="C15" s="89"/>
      <c r="D15" s="89"/>
      <c r="E15" s="8">
        <v>9365139.1181620955</v>
      </c>
      <c r="F15" s="12" t="s">
        <v>3</v>
      </c>
      <c r="G15" s="1"/>
    </row>
    <row r="16" spans="1:7" x14ac:dyDescent="0.45">
      <c r="A16" s="1"/>
      <c r="B16" s="89" t="s">
        <v>64</v>
      </c>
      <c r="C16" s="89"/>
      <c r="D16" s="89"/>
      <c r="E16" s="8">
        <v>9102930</v>
      </c>
      <c r="F16" s="12" t="s">
        <v>3</v>
      </c>
      <c r="G16" s="1"/>
    </row>
    <row r="17" spans="1:7" x14ac:dyDescent="0.4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45">
      <c r="A18" s="1"/>
      <c r="B18" s="84" t="s">
        <v>136</v>
      </c>
      <c r="C18" s="84"/>
      <c r="D18" s="84"/>
      <c r="E18" s="9">
        <f>E15-(E16-E17)</f>
        <v>262209.11816209555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9" t="s">
        <v>45</v>
      </c>
      <c r="C23" s="89"/>
      <c r="D23" s="89"/>
      <c r="E23" s="8">
        <v>8918501.3211324103</v>
      </c>
      <c r="F23" s="12" t="s">
        <v>3</v>
      </c>
      <c r="G23" s="1"/>
    </row>
    <row r="24" spans="1:7" ht="15" customHeight="1" x14ac:dyDescent="0.45">
      <c r="A24" s="1"/>
      <c r="B24" s="89" t="s">
        <v>46</v>
      </c>
      <c r="C24" s="89"/>
      <c r="D24" s="89"/>
      <c r="E24" s="8">
        <v>9571712</v>
      </c>
      <c r="F24" s="12" t="s">
        <v>3</v>
      </c>
      <c r="G24" s="1"/>
    </row>
    <row r="25" spans="1:7" ht="15" customHeight="1" x14ac:dyDescent="0.4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45">
      <c r="A26" s="1"/>
      <c r="B26" s="84" t="s">
        <v>137</v>
      </c>
      <c r="C26" s="84"/>
      <c r="D26" s="84"/>
      <c r="E26" s="9">
        <f>E23-(E24-E25)</f>
        <v>-653210.67886758968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9" t="s">
        <v>128</v>
      </c>
      <c r="C31" s="89"/>
      <c r="D31" s="89"/>
      <c r="E31" s="8">
        <v>8648823.9286962096</v>
      </c>
      <c r="F31" s="12" t="s">
        <v>3</v>
      </c>
      <c r="G31" s="1"/>
    </row>
    <row r="32" spans="1:7" x14ac:dyDescent="0.45">
      <c r="A32" s="1"/>
      <c r="B32" s="89" t="s">
        <v>129</v>
      </c>
      <c r="C32" s="89"/>
      <c r="D32" s="89"/>
      <c r="E32" s="8">
        <v>9279555</v>
      </c>
      <c r="F32" s="12" t="s">
        <v>3</v>
      </c>
      <c r="G32" s="1"/>
    </row>
    <row r="33" spans="1:7" x14ac:dyDescent="0.4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45">
      <c r="A34" s="1"/>
      <c r="B34" s="84" t="s">
        <v>138</v>
      </c>
      <c r="C34" s="84"/>
      <c r="D34" s="84"/>
      <c r="E34" s="9">
        <f>E31-(E32-E33)</f>
        <v>-630731.07130379044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5" t="s">
        <v>36</v>
      </c>
      <c r="C39" s="85"/>
      <c r="D39" s="85"/>
      <c r="E39" s="8">
        <f>E9</f>
        <v>1715111.334505409</v>
      </c>
      <c r="F39" s="12" t="s">
        <v>3</v>
      </c>
      <c r="G39" s="1"/>
    </row>
    <row r="40" spans="1:7" x14ac:dyDescent="0.45">
      <c r="A40" s="1"/>
      <c r="B40" s="85" t="s">
        <v>135</v>
      </c>
      <c r="C40" s="85"/>
      <c r="D40" s="85"/>
      <c r="E40" s="8">
        <f>IF(E18+E26+E34&lt;0,E18+E26+E34,0)</f>
        <v>-1021732.6320092846</v>
      </c>
      <c r="F40" s="12" t="s">
        <v>3</v>
      </c>
      <c r="G40" s="1"/>
    </row>
    <row r="41" spans="1:7" x14ac:dyDescent="0.4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45">
      <c r="A42" s="1"/>
      <c r="B42" s="84" t="s">
        <v>133</v>
      </c>
      <c r="C42" s="84"/>
      <c r="D42" s="84"/>
      <c r="E42" s="9">
        <f>SUM(E39)/E41</f>
        <v>857555.6672527045</v>
      </c>
      <c r="F42" s="15" t="s">
        <v>3</v>
      </c>
      <c r="G42" s="1"/>
    </row>
    <row r="43" spans="1:7" x14ac:dyDescent="0.45">
      <c r="A43" s="1"/>
      <c r="B43" s="84" t="s">
        <v>134</v>
      </c>
      <c r="C43" s="84"/>
      <c r="D43" s="84"/>
      <c r="E43" s="9">
        <f>E40/E41</f>
        <v>-510866.31600464229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2020-10-19T07:19:58Z</dcterms:modified>
</cp:coreProperties>
</file>