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axe Spildevand AS (S018)\ØR2027\"/>
    </mc:Choice>
  </mc:AlternateContent>
  <xr:revisionPtr revIDLastSave="0" documentId="13_ncr:1_{D488A9C7-861C-4D3D-9817-4F4B7EC5EF5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2" i="3" l="1"/>
  <c r="C12" i="11"/>
  <c r="C19" i="3" s="1"/>
  <c r="C16" i="12"/>
  <c r="C20" i="3" s="1"/>
  <c r="C13" i="3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<sst xmlns="http://schemas.openxmlformats.org/spreadsheetml/2006/main" count="333" uniqueCount="153">
  <si>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</si>
  <si>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</si>
  <si>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</si>
  <si>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</si>
  <si>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</si>
  <si>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</si>
  <si>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</si>
  <si>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</si>
  <si>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</si>
  <si>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</si>
  <si>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</si>
  <si>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</si>
  <si>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</si>
  <si>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</si>
  <si>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</si>
  <si>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</si>
  <si>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</si>
  <si>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</si>
  <si>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</si>
  <si>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</si>
  <si>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</si>
  <si>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</si>
  <si>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</si>
  <si>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</si>
  <si>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</si>
  <si>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</si>
  <si>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</si>
  <si>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</si>
  <si>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</si>
  <si>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</si>
  <si>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</si>
  <si>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</si>
  <si>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</si>
  <si>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</si>
  <si>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</si>
  <si>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</si>
  <si>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</si>
  <si>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</si>
  <si>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</si>
  <si>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</si>
  <si>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</si>
  <si>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</si>
  <si>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</si>
  <si>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</si>
  <si>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</si>
  <si>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</si>
  <si>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</si>
  <si>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</si>
  <si>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</si>
  <si>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</si>
  <si>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</si>
  <si>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</si>
  <si>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</si>
  <si>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</si>
  <si>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</si>
  <si>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</si>
  <si>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</si>
  <si>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</si>
  <si>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</si>
  <si>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</si>
  <si>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</si>
  <si>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</si>
  <si>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</si>
  <si>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</si>
  <si>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</si>
  <si>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</si>
  <si>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</si>
  <si>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</si>
  <si>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</si>
  <si>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</si>
  <si>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</si>
  <si>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</si>
  <si>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</si>
  <si>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</si>
  <si>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</si>
  <si>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</si>
  <si>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</si>
  <si>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</si>
  <si>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</si>
  <si>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</si>
  <si>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</si>
  <si>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</si>
  <si>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</si>
  <si>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</si>
  <si>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</si>
  <si>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</si>
  <si>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</si>
  <si>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</si>
  <si>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</si>
  <si>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</si>
  <si>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</si>
  <si>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</si>
  <si>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</si>
  <si>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</si>
  <si>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</si>
  <si>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</si>
  <si>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</si>
  <si>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</si>
  <si>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</si>
  <si>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</si>
  <si>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</si>
  <si>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</si>
  <si>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</si>
  <si>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</si>
  <si>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</si>
  <si>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</si>
  <si>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</si>
  <si>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</si>
  <si>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</si>
  <si>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</si>
  <si>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</si>
  <si>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</si>
  <si>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</si>
  <si>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</si>
  <si>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</si>
  <si>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</si>
  <si>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</si>
  <si>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</si>
  <si>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</si>
  <si>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</si>
  <si>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</si>
  <si>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</si>
  <si>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</si>
  <si>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</si>
  <si>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</si>
  <si>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</si>
  <si>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</si>
  <si>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</si>
  <si>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</si>
  <si>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</si>
  <si>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</si>
  <si>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</si>
  <si>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</si>
  <si>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</si>
  <si>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</si>
  <si>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</si>
  <si>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</si>
  <si>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</si>
  <si>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</si>
  <si>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</si>
  <si>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Ejendomsskatter</t>
  </si>
  <si>
    <t>Øvrige afgifter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</si>
  <si>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</si>
  <si>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</si>
  <si>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</si>
  <si>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</si>
  <si>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</si>
  <si>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</si>
  <si>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</si>
  <si>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</si>
  <si>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Udvidelse af forsyningsområde</t>
  </si>
  <si>
    <t>Erstatninger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</si>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</sst>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6" fillId="4" borderId="4" xfId="0" applyNumberFormat="1" applyFont="1" applyFill="1" applyBorder="1" applyAlignment="1">
      <alignment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28515625" customWidth="1"/>
    <col min="3" max="3" width="48.710937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dYExKPy67rdQAjVqU7j51PcfHsrAIXjny5s7x8jy1Voomfuhu/qoJwv4qzkJz6NKgpryMJhfxC2wdOjCieb/KA==" saltValue="HF87zEcKLJM/YlnRZ4jG5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FdySXwjFsOrlVbmioL80cG4BJUNymQfa+yrNtVOAh0sFhedD4pqjg/flE+EoDYZU9UDyNiH5XH314NcmGjoA/w==" saltValue="AVN3DGiWu/2LnWb2WzelW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142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H5XS0mntWe53Gga8XIBRY1pZAhdq1LVeW0/Bn/BEJkdY480QRq848N3WxPYLCXANGKTwo19/KUhXQ3Xv4M9CmA==" saltValue="uWRNF1vkmgRYpyLxQdEnh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AuC8mkbh6VSt+w3JBqrJKzGBTq0WNm01zk32VAMq5LtnHdTw/XLMHssYVdNeye0rnGHytmmyt8MlL8ExUa0/3g==" saltValue="VMX6D50c0+Hf1jmcG6NUN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u3b3O+1bJEMETrJZ9CjltnkxN8EFpm/gXjrg9Rd+8lvn/0spZLcnfYoGu3dKZl6eMQeDOvrUiI2dGaIX+nEOuQ==" saltValue="neQ5iFZRwARx8cXNGpSRR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McRo3P4Z8R4JIHqvmsr3oFXEeqEFbPshcS86u8TbXcraDHDUVi8AQS667AxIw7Q8JvDzAdZpVwko9E7THzTbWw==" saltValue="G24GKvua63yi9EGaoPG0G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710937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1.96799846418698E-3</v>
      </c>
      <c r="D23" s="16"/>
    </row>
    <row r="24" spans="1:4" ht="15" customHeight="1" x14ac:dyDescent="0.25">
      <c r="A24" s="9"/>
      <c r="B24" s="37" t="s">
        <v>121</v>
      </c>
      <c r="C24" s="8">
        <v>1.96799846418698E-3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OvGLnrrFiUuYtT9StOXmvbp/vj8EqyBNg/O497eqV9wh170iZpX0bt9eCRPUADPbgjLfEc+yST0jVrkuSeo6Ag==" saltValue="QD1fRI/n7Hls5UxFcM90F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60807458.673107646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827965.04271117155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-121298.41921224519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-201373.31738853475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1771938.5321994012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63084690.511417434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63084690.511417434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hjcog0lSh1+SfPBk5WVVmLuexJnDyCWdVG20w3IISsXI5an1TPpt81Xu2+P5yHUWxf3qlMztnfRr8YDvfq6F6w==" saltValue="/Z4Sw5ZO/g2rXidHJq1SW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285156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77655704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492185.47834450722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4192773.3232097365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82340662.801554233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73867213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8473449.8015542328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3456250</v>
      </c>
      <c r="D18" s="39" t="s">
        <v>31</v>
      </c>
      <c r="E18" s="9"/>
    </row>
    <row r="19" spans="1:5" ht="15" customHeight="1" x14ac:dyDescent="0.25">
      <c r="A19" s="9"/>
      <c r="B19" s="18" t="s">
        <v>143</v>
      </c>
      <c r="C19" s="34">
        <f>C15+C18</f>
        <v>11929699.801554233</v>
      </c>
      <c r="D19" s="20" t="s">
        <v>31</v>
      </c>
      <c r="E19" s="9"/>
    </row>
    <row r="20" spans="1:5" ht="42" customHeight="1" x14ac:dyDescent="0.25">
      <c r="A20" s="9"/>
      <c r="B20" s="115" t="s">
        <v>144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145</v>
      </c>
      <c r="C22" s="19"/>
      <c r="D22" s="20"/>
      <c r="E22" s="9"/>
    </row>
    <row r="23" spans="1:5" ht="26.25" x14ac:dyDescent="0.25">
      <c r="A23" s="9"/>
      <c r="B23" s="42" t="s">
        <v>146</v>
      </c>
      <c r="C23" s="43">
        <f>100*3456250/(74571817+608700)</f>
        <v>4.5972681991532465</v>
      </c>
      <c r="D23" s="39" t="s">
        <v>147</v>
      </c>
      <c r="E23" s="9"/>
    </row>
    <row r="24" spans="1:5" ht="26.25" x14ac:dyDescent="0.25">
      <c r="A24" s="9"/>
      <c r="B24" s="42" t="s">
        <v>148</v>
      </c>
      <c r="C24" s="43">
        <f>C19/C12*100</f>
        <v>14.488224160042895</v>
      </c>
      <c r="D24" s="39" t="s">
        <v>147</v>
      </c>
      <c r="E24" s="9"/>
    </row>
    <row r="25" spans="1:5" ht="56.25" customHeight="1" x14ac:dyDescent="0.25">
      <c r="A25" s="9"/>
      <c r="B25" s="111" t="s">
        <v>149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Xh7d0Jend4kmABiz4NWx2vlFnBF2R2Rcg7h2tbFewGLqdJdVdDll7h0UMExvFQB1jfbk3yFuOktHP7vukHerXQ==" saltValue="8VWp8mH/vTFQJgyn/wdxi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58918573.921495944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492185.47834450722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-116919.91544813993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-194355.88724230469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1707975.0759576352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60807458.673107646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191681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0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0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60999139.673107646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Z1fbfzxsBK402mUuMwcsVYEE/SlmRi3BXS9Tj+sDtNkKxKFibMu70ckr4Qpm1KdNp3mKq8rthxnYpiIhS1hlyQ==" saltValue="RpbOYzsqAHd0C/gn/DP9+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9998638.3898888119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-199972.76779777624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270000.24733569991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10068665.869426737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-201373.31738853475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54805240.46261774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559608.30782099999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55364848.770438738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-201373.31738853475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ihbCP/li1YZKiVobTg7c+log/hPtEdKayYZeaI5HYuJ76NJ5Li8PpfWz80lV1oIB6YUl6GMVHV9EesCDJuqLJA==" saltValue="r5sbQJhTxak2+eIltYyLv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710937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6134.8903173699946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1622645.0881779082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33478.364714458206</v>
      </c>
      <c r="D11" s="39" t="s">
        <v>31</v>
      </c>
      <c r="E11" s="9"/>
    </row>
    <row r="12" spans="1:5" ht="15" customHeight="1" x14ac:dyDescent="0.25">
      <c r="A12" s="9"/>
      <c r="B12" s="73" t="s">
        <v>141</v>
      </c>
      <c r="C12" s="26">
        <f>'5.1.a. § 10-tillæg'!E12</f>
        <v>48400</v>
      </c>
      <c r="D12" s="39" t="s">
        <v>31</v>
      </c>
      <c r="E12" s="9"/>
    </row>
    <row r="13" spans="1:5" ht="15" customHeight="1" x14ac:dyDescent="0.25">
      <c r="A13" s="9"/>
      <c r="B13" s="74" t="s">
        <v>151</v>
      </c>
      <c r="C13" s="75">
        <v>113798.24</v>
      </c>
      <c r="D13" s="39" t="s">
        <v>31</v>
      </c>
      <c r="E13" s="9"/>
    </row>
    <row r="14" spans="1:5" ht="15" customHeight="1" x14ac:dyDescent="0.25">
      <c r="A14" s="9"/>
      <c r="B14" s="74" t="s">
        <v>152</v>
      </c>
      <c r="C14" s="75">
        <v>46389</v>
      </c>
      <c r="D14" s="39" t="s">
        <v>31</v>
      </c>
      <c r="E14" s="9"/>
    </row>
    <row r="15" spans="1:5" ht="15" customHeight="1" x14ac:dyDescent="0.25">
      <c r="A15" s="9"/>
      <c r="B15" s="74"/>
      <c r="C15" s="75"/>
      <c r="D15" s="39" t="s">
        <v>31</v>
      </c>
      <c r="E15" s="9"/>
    </row>
    <row r="16" spans="1:5" ht="15" customHeight="1" x14ac:dyDescent="0.25">
      <c r="A16" s="9"/>
      <c r="B16" s="74"/>
      <c r="C16" s="75"/>
      <c r="D16" s="39" t="s">
        <v>31</v>
      </c>
      <c r="E16" s="9"/>
    </row>
    <row r="17" spans="1:5" ht="15" customHeight="1" x14ac:dyDescent="0.25">
      <c r="A17" s="9"/>
      <c r="B17" s="74"/>
      <c r="C17" s="75"/>
      <c r="D17" s="39" t="s">
        <v>31</v>
      </c>
      <c r="E17" s="9"/>
    </row>
    <row r="18" spans="1:5" ht="15" customHeight="1" x14ac:dyDescent="0.25">
      <c r="A18" s="9"/>
      <c r="B18" s="74"/>
      <c r="C18" s="75"/>
      <c r="D18" s="39" t="s">
        <v>31</v>
      </c>
      <c r="E18" s="9"/>
    </row>
    <row r="19" spans="1:5" ht="15" customHeight="1" x14ac:dyDescent="0.25">
      <c r="A19" s="9"/>
      <c r="B19" s="74"/>
      <c r="C19" s="75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1870845.5832097363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0mdbb4137zZq1OwP3jyF8bfOImRQKYbiY2gCe8Y8dj6Ffpr81kq2w3yF82/HxAE1C86CjVWbhGESYBW1DZkynA==" saltValue="ZpvHvzsFKXyRyItZggrvN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76323.109682630005</v>
      </c>
      <c r="D9" s="26">
        <v>82458</v>
      </c>
      <c r="E9" s="26">
        <f>MAX(D9-C9,0)</f>
        <v>6134.8903173699946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18188020.911822092</v>
      </c>
      <c r="D10" s="26">
        <v>19810666</v>
      </c>
      <c r="E10" s="26">
        <f t="shared" ref="E10:E19" si="0">MAX(D10-C10,0)</f>
        <v>1622645.0881779082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156133.63528554179</v>
      </c>
      <c r="D11" s="26">
        <v>189612</v>
      </c>
      <c r="E11" s="26">
        <f t="shared" si="0"/>
        <v>33478.364714458206</v>
      </c>
      <c r="F11" s="39" t="s">
        <v>31</v>
      </c>
      <c r="G11" s="9"/>
    </row>
    <row r="12" spans="1:7" ht="15" customHeight="1" x14ac:dyDescent="0.25">
      <c r="A12" s="9"/>
      <c r="B12" s="73" t="s">
        <v>141</v>
      </c>
      <c r="C12" s="26">
        <v>0</v>
      </c>
      <c r="D12" s="26">
        <v>48400</v>
      </c>
      <c r="E12" s="26">
        <f t="shared" si="0"/>
        <v>48400</v>
      </c>
      <c r="F12" s="39" t="s">
        <v>31</v>
      </c>
      <c r="G12" s="9"/>
    </row>
    <row r="13" spans="1:7" ht="15" hidden="1" customHeight="1" x14ac:dyDescent="0.25">
      <c r="A13" s="9"/>
      <c r="B13" s="74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4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4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4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4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4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4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RUSPEPT6fuNJ5Nj3OuQtIDNoomGl61dPaNP1IyTCzD7cHz6FB5M+QlWqvgcdAOjL9yHlVj+RI3lH7RyDoDxPBg==" saltValue="4zsI5doolslkpcsGGjqtZ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150</v>
      </c>
      <c r="C10" s="26">
        <v>78988.850000000006</v>
      </c>
      <c r="D10" s="39" t="s">
        <v>31</v>
      </c>
      <c r="E10" s="26">
        <v>543889.89</v>
      </c>
      <c r="F10" s="39" t="s">
        <v>31</v>
      </c>
      <c r="G10" s="9"/>
    </row>
    <row r="11" spans="1:7" ht="15" customHeight="1" x14ac:dyDescent="0.25">
      <c r="A11" s="9"/>
      <c r="B11" s="88" t="s">
        <v>20</v>
      </c>
      <c r="C11" s="26">
        <v>188783</v>
      </c>
      <c r="D11" s="39" t="s">
        <v>31</v>
      </c>
      <c r="E11" s="26">
        <v>0</v>
      </c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267771.84999999998</v>
      </c>
      <c r="D18" s="77" t="s">
        <v>31</v>
      </c>
      <c r="E18" s="76">
        <f>SUM(E10:E17)</f>
        <v>543889.89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-526.97458955250636</v>
      </c>
      <c r="D19" s="39" t="s">
        <v>31</v>
      </c>
      <c r="E19" s="26">
        <f>-E18*'8. Nøgletal'!C23</f>
        <v>-1070.3744682068254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-5355.4369999999999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7568.604770061932</v>
      </c>
      <c r="D21" s="39" t="s">
        <v>31</v>
      </c>
      <c r="E21" s="26">
        <f>SUM(E18:E20)*'8. Nøgletal'!C9</f>
        <v>15687.483998868824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269458.04318050941</v>
      </c>
      <c r="D22" s="77" t="s">
        <v>31</v>
      </c>
      <c r="E22" s="76">
        <f>SUM(E18:E21)</f>
        <v>558506.99953066208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8k5bCT7wfOCPyzTtcgvbdwnv/iD7tfCMm0JX70euY5VeQ/lza5NZ0VIufhhKLJ650t+yOi+uSYF9ozmKgoaWiw==" saltValue="91Fv270CQg17MachWRfG9g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20</v>
      </c>
      <c r="C10" s="26">
        <v>1510266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1510266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kaUkaSDCMtLylIWVlnSUGJ7W/4OSfBxEJjFy+GseMgkMeDMG+r5SbYN5xB2avOh7r7gUL1m11aVbT4bpoC81oQ==" saltValue="sgUY1yoFTsaF8lGuHzp8H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2026-08-19T12:58:55Z</dcterms:modified>
</cp:coreProperties>
</file>