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Lyngby-Taarbæk Vand AS (V126)\ØR2027\"/>
    </mc:Choice>
  </mc:AlternateContent>
  <xr:revisionPtr revIDLastSave="0" documentId="13_ncr:1_{6AA6FE84-1FD2-4AE0-A1B1-FEF29E881CBE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Engangstillæg'!$A$1:$G$19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Engangstillæg'!$B$8:$F$17</definedName>
    <definedName name="EngTillæg_Tabel_Værdi">'5.3. Engangstillæg'!$B$17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Engangstillæg'!$A$1:$G$19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7" i="10"/>
  <c r="C17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9" i="7" s="1"/>
  <c r="C25" i="7"/>
  <c r="C18" i="3" s="1"/>
  <c r="C16" i="6"/>
  <c r="C12" i="3" l="1"/>
  <c r="C16" i="12"/>
  <c r="C20" i="3" s="1"/>
  <c r="C12" i="11"/>
  <c r="C19" i="3" s="1"/>
  <c r="C20" i="7"/>
  <c r="C11" i="4" s="1"/>
  <c r="C12" i="4" s="1"/>
  <c r="C15" i="4" s="1"/>
  <c r="C19" i="4" s="1"/>
  <c r="C24" i="4" s="1"/>
  <c r="C13" i="3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<sst xmlns="http://schemas.openxmlformats.org/spreadsheetml/2006/main" count="343" uniqueCount="156">
  <si>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</si>
  <si>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</si>
  <si>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</si>
  <si>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</si>
  <si>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</si>
  <si>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</si>
  <si>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</si>
  <si>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</si>
  <si>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</si>
  <si>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</si>
  <si>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</si>
  <si>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</si>
  <si>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</si>
  <si>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</si>
  <si>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</si>
  <si>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</si>
  <si>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</si>
  <si>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</si>
  <si>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</si>
  <si>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</si>
  <si>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</si>
  <si>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</si>
  <si>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</si>
  <si>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</si>
  <si>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</si>
  <si>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</si>
  <si>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</si>
  <si>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</si>
  <si>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</si>
  <si>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</si>
  <si>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</si>
  <si>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</si>
  <si>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</si>
  <si>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</si>
  <si>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</si>
  <si>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</si>
  <si>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</si>
  <si>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</si>
  <si>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</si>
  <si>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</si>
  <si>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</si>
  <si>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</si>
  <si>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</si>
  <si>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</si>
  <si>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</si>
  <si>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</si>
  <si>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</si>
  <si>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</si>
  <si>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</si>
  <si>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</si>
  <si>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</si>
  <si>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</si>
  <si>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</si>
  <si>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</si>
  <si>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</si>
  <si>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</si>
  <si>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</si>
  <si>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</si>
  <si>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</si>
  <si>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</si>
  <si>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</si>
  <si>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</si>
  <si>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</si>
  <si>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</si>
  <si>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</si>
  <si>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</si>
  <si>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</si>
  <si>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</si>
  <si>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</si>
  <si>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</si>
  <si>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</si>
  <si>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</si>
  <si>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</si>
  <si>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</si>
  <si>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</si>
  <si>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</si>
  <si>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</si>
  <si>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</si>
  <si>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</si>
  <si>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</si>
  <si>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</si>
  <si>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</si>
  <si>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</si>
  <si>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</si>
  <si>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</si>
  <si>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</si>
  <si>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</si>
  <si>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</si>
  <si>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</si>
  <si>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</si>
  <si>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</si>
  <si>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</si>
  <si>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</si>
  <si>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</si>
  <si>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</si>
  <si>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</si>
  <si>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</si>
  <si>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</si>
  <si>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</si>
  <si>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</si>
  <si>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</si>
  <si>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</si>
  <si>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</si>
  <si>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</si>
  <si>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</si>
  <si>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</si>
  <si>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</si>
  <si>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</si>
  <si>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</si>
  <si>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</si>
  <si>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</si>
  <si>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</si>
  <si>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</si>
  <si>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</si>
  <si>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</si>
  <si>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</si>
  <si>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</si>
  <si>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</si>
  <si>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</si>
  <si>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</si>
  <si>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</si>
  <si>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</si>
  <si>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</si>
  <si>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</si>
  <si>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</si>
  <si>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</si>
  <si>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</si>
  <si>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</si>
  <si>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</si>
  <si>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</si>
  <si>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</si>
  <si>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</si>
  <si>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</si>
  <si>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</si>
  <si>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</si>
  <si>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</si>
  <si>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</si>
  <si>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</si>
  <si>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</si>
  <si>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</si>
  <si>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</si>
  <si>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</si>
  <si>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</si>
  <si>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</si>
  <si>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</si>
  <si>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</si>
  <si>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</si>
  <si>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</si>
  <si>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Note: En positiv saldo på differencekontoen angiver, at I (vandselskabet) har takstmidler til gode hos forbrugerne. En negativ saldo angiver omvendt, at forbrugerne har takstmidler til gode hos jer.</t>
  </si>
  <si>
    <t>Moniteringsboringer</t>
  </si>
  <si>
    <t>Opgradering af ledningsnettet</t>
  </si>
  <si>
    <t>Nye stikledninger</t>
  </si>
  <si>
    <t>IT-sikkerhed (NIS2)</t>
  </si>
  <si>
    <t>Lækagesøgning</t>
  </si>
  <si>
    <t>Opgradering af ledningsnet, finansielle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</si>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</sst>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0j9DzGz5tLsY8v9V57nWkMa4k2lz6r5WpOV93GF7OwvJiUEE29Urc+9NL2GWrloJHwaKqB23wv4B7zh9dya74w==" saltValue="GaZbg3ykLkYC5x9VBHWEnw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60128223.422784567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1014366.4982799999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-1222851.7984212914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-515658.5366877584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766312.62665882614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60170392.212614343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60170392.212614343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jY/lj0ENAyS2IBIr21TQz78QDmUjlNuJG3LuKFaadVPpLrmr7rRGs9LL3/2u021ikoJsoq/tgDqtfQ85wTsWgg==" saltValue="GNGpRSB5CidEgL9LxJWHH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3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79245200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162560.33533599999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Engangstillæg'!C17+'5.3. Engangstillæg'!E17</f>
        <v>7515301.6746471971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86923062.009983197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79099696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7823366.0099831969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6809147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14632513.009983197</v>
      </c>
      <c r="D19" s="27" t="s">
        <v>31</v>
      </c>
      <c r="E19" s="11"/>
    </row>
    <row r="20" spans="1:5" ht="29.25" customHeight="1" x14ac:dyDescent="0.25">
      <c r="A20" s="11"/>
      <c r="B20" s="49" t="s">
        <v>148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15" customHeight="1" x14ac:dyDescent="0.25">
      <c r="A23" s="11"/>
      <c r="B23" s="52" t="s">
        <v>144</v>
      </c>
      <c r="C23" s="53">
        <f>100*6809147/(75244686+3524036)</f>
        <v>8.6444807369097596</v>
      </c>
      <c r="D23" s="46" t="s">
        <v>145</v>
      </c>
      <c r="E23" s="11"/>
    </row>
    <row r="24" spans="1:5" ht="15" customHeight="1" x14ac:dyDescent="0.25">
      <c r="A24" s="11"/>
      <c r="B24" s="52" t="s">
        <v>146</v>
      </c>
      <c r="C24" s="53">
        <f>C19/C12*100</f>
        <v>16.833867412888239</v>
      </c>
      <c r="D24" s="46" t="s">
        <v>145</v>
      </c>
      <c r="E24" s="11"/>
    </row>
    <row r="25" spans="1:5" ht="56.25" customHeight="1" x14ac:dyDescent="0.25">
      <c r="A25" s="11"/>
      <c r="B25" s="54" t="s">
        <v>147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Dm9ePWUDODi9ZHqLm68N6BP/eSPS8AeYdOh0ISmvn49/+WBGnF4RuID9ZiRFnBBxHuWamu7WeMa5hYVfSaHsFw==" saltValue="1nfI0i5/Q94nn3w6ig1wv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57872614.016041353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162560.33533599999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-1160703.4870275471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-484877.48276435427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3738630.0411991151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60128223.422784567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-2690880.4585940316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155</v>
      </c>
      <c r="C23" s="78">
        <v>57437342.964190535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g3At/LMirSrWBu2EkxRxZR/apSeoRqey1kv7rZ04FtzXQj6dG2fKy5bB+fwfYHVoi0thJNIgTp9JMdRXqKMJGQ==" saltValue="NxAfQZkM3HhcJoQPMZeIE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25851242.993581552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-517024.85987163108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448708.70067799999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25782926.834387921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-515658.5366877584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42704779.059246391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</f>
        <v>586546.03879999998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43291325.098046392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-515658.5366877584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10CMGIQjHOQTOdnKIrxNgccnDcwDPAb/3zONnekoxsU7DeKigfNKsd8AQQ8mA6zKQBka13EcHImy75wVEObkig==" saltValue="To7pxmY30UxkCGLauSI61g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6514.3923157499958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2835951.2823314467</v>
      </c>
      <c r="D11" s="46" t="s">
        <v>31</v>
      </c>
      <c r="E11" s="11"/>
    </row>
    <row r="12" spans="1:5" ht="15" customHeight="1" x14ac:dyDescent="0.25">
      <c r="A12" s="11"/>
      <c r="B12" s="97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8"/>
      <c r="C13" s="99"/>
      <c r="D13" s="46" t="s">
        <v>31</v>
      </c>
      <c r="E13" s="11"/>
    </row>
    <row r="14" spans="1:5" ht="15" customHeight="1" x14ac:dyDescent="0.25">
      <c r="A14" s="11"/>
      <c r="B14" s="98"/>
      <c r="C14" s="99"/>
      <c r="D14" s="46" t="s">
        <v>31</v>
      </c>
      <c r="E14" s="11"/>
    </row>
    <row r="15" spans="1:5" ht="15" customHeight="1" x14ac:dyDescent="0.25">
      <c r="A15" s="11"/>
      <c r="B15" s="98"/>
      <c r="C15" s="99"/>
      <c r="D15" s="46" t="s">
        <v>31</v>
      </c>
      <c r="E15" s="11"/>
    </row>
    <row r="16" spans="1:5" ht="15" customHeight="1" x14ac:dyDescent="0.25">
      <c r="A16" s="11"/>
      <c r="B16" s="98"/>
      <c r="C16" s="99"/>
      <c r="D16" s="46" t="s">
        <v>31</v>
      </c>
      <c r="E16" s="11"/>
    </row>
    <row r="17" spans="1:5" ht="15" customHeight="1" x14ac:dyDescent="0.25">
      <c r="A17" s="11"/>
      <c r="B17" s="98"/>
      <c r="C17" s="99"/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98"/>
      <c r="C19" s="99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2842465.6746471967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5" t="s">
        <v>50</v>
      </c>
      <c r="C24" s="106">
        <v>0</v>
      </c>
      <c r="D24" s="107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ivzzI8uQikEFXeD35BA9h4R7LgT7jZzAAZdbXJW2Up66P4KhBKfVq7k4RCRbu70tXDjRF90knH6eZK0SkUmgqQ==" saltValue="HsWQ00lszrBZPL6SX5O36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8" t="s">
        <v>126</v>
      </c>
      <c r="C8" s="109" t="s">
        <v>101</v>
      </c>
      <c r="D8" s="110" t="s">
        <v>102</v>
      </c>
      <c r="E8" s="110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17370092.363336962</v>
      </c>
      <c r="D9" s="33">
        <v>16356503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138</v>
      </c>
      <c r="C10" s="33">
        <v>110089.60768425</v>
      </c>
      <c r="D10" s="33">
        <v>116604</v>
      </c>
      <c r="E10" s="33">
        <f t="shared" ref="E10:E19" si="0">MAX(D10-C10,0)</f>
        <v>6514.3923157499958</v>
      </c>
      <c r="F10" s="46" t="s">
        <v>31</v>
      </c>
      <c r="G10" s="11"/>
    </row>
    <row r="11" spans="1:7" ht="15" customHeight="1" x14ac:dyDescent="0.25">
      <c r="A11" s="11"/>
      <c r="B11" s="97" t="s">
        <v>139</v>
      </c>
      <c r="C11" s="33">
        <v>3351214.7176685533</v>
      </c>
      <c r="D11" s="33">
        <v>6187166</v>
      </c>
      <c r="E11" s="33">
        <f t="shared" si="0"/>
        <v>2835951.2823314467</v>
      </c>
      <c r="F11" s="46" t="s">
        <v>31</v>
      </c>
      <c r="G11" s="11"/>
    </row>
    <row r="12" spans="1:7" ht="15" customHeight="1" x14ac:dyDescent="0.25">
      <c r="A12" s="11"/>
      <c r="B12" s="97" t="s">
        <v>140</v>
      </c>
      <c r="C12" s="33">
        <v>487131.69326398714</v>
      </c>
      <c r="D12" s="33">
        <v>354062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8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8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11"/>
      <c r="C22" s="103"/>
      <c r="D22" s="103"/>
      <c r="E22" s="103"/>
      <c r="F22" s="103"/>
      <c r="G22" s="11"/>
    </row>
    <row r="23" spans="1:7" ht="15" customHeight="1" x14ac:dyDescent="0.25">
      <c r="A23" s="11"/>
      <c r="B23" s="111"/>
      <c r="C23" s="103"/>
      <c r="D23" s="103"/>
      <c r="E23" s="103"/>
      <c r="F23" s="103"/>
      <c r="G23" s="11"/>
    </row>
  </sheetData>
  <sheetProtection algorithmName="SHA-512" hashValue="8daPhCcdnRNOGWtOGrkM8b9ynz3UhoVBye5xOqtI9rQ8dsMbAyQPy6/Td3xnhNcaHuiB1bOIIByS/oAupEVlGQ==" saltValue="Rqg64iVA8v3SuKWUkZdYs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149</v>
      </c>
      <c r="C10" s="33">
        <v>0</v>
      </c>
      <c r="D10" s="46" t="s">
        <v>31</v>
      </c>
      <c r="E10" s="33">
        <v>137818</v>
      </c>
      <c r="F10" s="46" t="s">
        <v>31</v>
      </c>
      <c r="G10" s="11"/>
    </row>
    <row r="11" spans="1:7" ht="15" customHeight="1" x14ac:dyDescent="0.25">
      <c r="A11" s="11"/>
      <c r="B11" s="115" t="s">
        <v>150</v>
      </c>
      <c r="C11" s="33">
        <v>0</v>
      </c>
      <c r="D11" s="46" t="s">
        <v>31</v>
      </c>
      <c r="E11" s="33">
        <v>407228</v>
      </c>
      <c r="F11" s="46" t="s">
        <v>31</v>
      </c>
      <c r="G11" s="11"/>
    </row>
    <row r="12" spans="1:7" ht="15" customHeight="1" x14ac:dyDescent="0.25">
      <c r="A12" s="11"/>
      <c r="B12" s="115" t="s">
        <v>151</v>
      </c>
      <c r="C12" s="33">
        <v>429397</v>
      </c>
      <c r="D12" s="46" t="s">
        <v>31</v>
      </c>
      <c r="E12" s="33">
        <v>5030</v>
      </c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429397</v>
      </c>
      <c r="D18" s="101" t="s">
        <v>31</v>
      </c>
      <c r="E18" s="100">
        <f>SUM(E10:E17)</f>
        <v>550076</v>
      </c>
      <c r="F18" s="101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-8587.94</v>
      </c>
      <c r="D19" s="46" t="s">
        <v>31</v>
      </c>
      <c r="E19" s="33">
        <f>-E18*'8. Nøgletal'!C23</f>
        <v>-11001.52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-8587.94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27330.260255999998</v>
      </c>
      <c r="D21" s="46" t="s">
        <v>31</v>
      </c>
      <c r="E21" s="33">
        <f>SUM(E18:E20)*'8. Nøgletal'!C9</f>
        <v>35740.638024</v>
      </c>
      <c r="F21" s="46" t="s">
        <v>31</v>
      </c>
      <c r="G21" s="11"/>
    </row>
    <row r="22" spans="1:7" ht="26.25" customHeight="1" x14ac:dyDescent="0.25">
      <c r="A22" s="11"/>
      <c r="B22" s="108" t="s">
        <v>106</v>
      </c>
      <c r="C22" s="100">
        <f>SUM(C18:C21)</f>
        <v>439551.38025599997</v>
      </c>
      <c r="D22" s="101" t="s">
        <v>31</v>
      </c>
      <c r="E22" s="100">
        <f>SUM(E18:E21)</f>
        <v>574815.11802399997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qYV8Uxi8ETBAMbR9DXG/xnij+gThrFzybfGAbNRAczFUDBaytd1yCwEoQi7FzMhbGySfdbwqDT25obU7Ady9KQ==" saltValue="qCIx4PGLczGR5VaR0a4G+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9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152</v>
      </c>
      <c r="C10" s="33">
        <v>1324216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153</v>
      </c>
      <c r="C11" s="33">
        <v>1581008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5" t="s">
        <v>154</v>
      </c>
      <c r="C12" s="33">
        <v>0</v>
      </c>
      <c r="D12" s="46" t="s">
        <v>31</v>
      </c>
      <c r="E12" s="33">
        <v>544979</v>
      </c>
      <c r="F12" s="46" t="s">
        <v>31</v>
      </c>
      <c r="G12" s="11"/>
    </row>
    <row r="13" spans="1:7" ht="15" customHeight="1" x14ac:dyDescent="0.25">
      <c r="A13" s="11"/>
      <c r="B13" s="115" t="s">
        <v>150</v>
      </c>
      <c r="C13" s="33">
        <v>0</v>
      </c>
      <c r="D13" s="46" t="s">
        <v>31</v>
      </c>
      <c r="E13" s="33">
        <v>243160</v>
      </c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25" t="s">
        <v>107</v>
      </c>
      <c r="C17" s="100">
        <f>SUM(C10:C16)</f>
        <v>2905224</v>
      </c>
      <c r="D17" s="101" t="s">
        <v>31</v>
      </c>
      <c r="E17" s="100">
        <f>SUM(E10:E16)</f>
        <v>788139</v>
      </c>
      <c r="F17" s="101" t="s">
        <v>31</v>
      </c>
      <c r="G17" s="11"/>
    </row>
    <row r="18" spans="1:7" ht="15" customHeight="1" x14ac:dyDescent="0.25">
      <c r="A18" s="11"/>
      <c r="B18" s="11"/>
      <c r="C18" s="11"/>
      <c r="D18" s="11"/>
      <c r="E18" s="11"/>
      <c r="F18" s="11"/>
      <c r="G18" s="11"/>
    </row>
    <row r="19" spans="1:7" ht="15" customHeight="1" x14ac:dyDescent="0.25">
      <c r="A19" s="11"/>
      <c r="B19" s="116"/>
      <c r="C19" s="116"/>
      <c r="D19" s="116"/>
      <c r="E19" s="116"/>
      <c r="F19" s="116"/>
      <c r="G19" s="11"/>
    </row>
  </sheetData>
  <sheetProtection algorithmName="SHA-512" hashValue="VPJ0JktPDrEcwuhpzoBssrEJSikKRqsOpKJuSHtNDGEIvyHPwlmnE1sXO551/z3jz1zElNqNXuGtw9G5G0fh8Q==" saltValue="CiVFhUbdLIl1Y22jbwlJO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x6nVMEQlmiMBJCXCYR5g9mdVGReAMChX4KgFxbJdk8KH6xX46xUJl0QSwB2pPGymb/GpizjYC6JUU9aTo3cz2A==" saltValue="IPkIPgjjt9F4dGx2Y05/6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05" t="s">
        <v>112</v>
      </c>
      <c r="C9" s="120"/>
      <c r="D9" s="105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05" t="s">
        <v>141</v>
      </c>
      <c r="C13" s="120"/>
      <c r="D13" s="105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R1s+X6LRRe/cH+bDn7L6xLnqjz65kR7uKNZELnkEnlODLqJO+i3TgNBn1cdqfVCnsp76OoZx+xR8XtU6osg/dQ==" saltValue="hWo4eGJWU5kXw4Et+WHUm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cfsMN/2NAVkP/H7RiW/264BFaDvDz4svuCsMNby8mUgvqfW3gIW2NaYFFgmmG/+PXVlUHRzCiC8azYiK7dACeQ==" saltValue="Xd3hBOJrfRvcWBXuTIgtZ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qzOHS2mUcNlWoE3njUGkR31ceRvi+25wLc3beGTIp7K1Uy/Hyal0VCP9REktbrCsHfhGGMh2JZy/SoqbLruTDQ==" saltValue="4M9d4eEfQktcXPTPWWI9O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6"/>
      <c r="D10" s="107" t="s">
        <v>31</v>
      </c>
      <c r="E10" s="106"/>
      <c r="F10" s="107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3MjKdv7qxbyxEppS8R+BXe/KPB5YpfW99G3GKiZ/2RnQr+HeVozmY+jhZSWsgHxbn2cUz7W9uw2wRE5u1zFTNQ==" saltValue="/U8thHfwao/JtivXzeifD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0.02</v>
      </c>
      <c r="D23" s="22"/>
    </row>
    <row r="24" spans="1:4" ht="15" customHeight="1" x14ac:dyDescent="0.25">
      <c r="A24" s="11"/>
      <c r="B24" s="44" t="s">
        <v>121</v>
      </c>
      <c r="C24" s="8">
        <v>0.02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Cnzm5tg641MtVpcKvVdkG/mC1uEmH36Z7DgRc+u/OaZeRGv2151041j9e3aPMXT2OOmO7GxGqpmM9lwteFMQmw==" saltValue="t0PqhvOJQJhkAdhuvxDvt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2026-10-01T11:30:18Z</dcterms:modified>
</cp:coreProperties>
</file>