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Midtfyns Vandforsyning a.m.b.a. (V133)\ØR2027\"/>
    </mc:Choice>
  </mc:AlternateContent>
  <xr:revisionPtr revIDLastSave="0" documentId="13_ncr:1_{586F6688-5610-468B-9A1A-32A0D75EB89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10-tillæg'!$A$1:$E$28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10-tillæg'!$B$22:$D$26</definedName>
    <definedName name="PG10Tillæg_ØR_Tabel_SletSpild">'5.1. § 10-tillæg'!$B$24:$D$24</definedName>
    <definedName name="PG10Tillæg_ØR_Tabel_Total">'5.1. § 10-tillæg'!$B$26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23" i="4"/>
  <c r="C10" i="4" l="1"/>
  <c r="C22" i="3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19" i="3"/>
  <c r="C16" i="6"/>
  <c r="C16" i="12" l="1"/>
  <c r="C21" i="3" s="1"/>
  <c r="C13" i="3"/>
  <c r="E19" i="9"/>
  <c r="C12" i="11"/>
  <c r="C20" i="3" s="1"/>
  <c r="C14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1" i="3"/>
  <c r="C17" i="6"/>
  <c r="C18" i="6" s="1"/>
  <c r="C19" i="6" s="1"/>
  <c r="C20" i="6" s="1"/>
  <c r="C16" i="3" s="1"/>
  <c r="C10" i="3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<sst xmlns="http://schemas.openxmlformats.org/spreadsheetml/2006/main" count="334" uniqueCount="153">
  <si>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</si>
  <si>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</si>
  <si>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</si>
  <si>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</si>
  <si>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</si>
  <si>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</si>
  <si>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</si>
  <si>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</si>
  <si>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</si>
  <si>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</si>
  <si>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</si>
  <si>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</si>
  <si>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</si>
  <si>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</si>
  <si>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</si>
  <si>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</si>
  <si>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</si>
  <si>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</si>
  <si>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</si>
  <si>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</si>
  <si>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</si>
  <si>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</si>
  <si>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</si>
  <si>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</si>
  <si>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</si>
  <si>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</si>
  <si>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</si>
  <si>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</si>
  <si>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</si>
  <si>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</si>
  <si>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</si>
  <si>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</si>
  <si>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</si>
  <si>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</si>
  <si>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</si>
  <si>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</si>
  <si>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</si>
  <si>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</si>
  <si>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</si>
  <si>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</si>
  <si>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</si>
  <si>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</si>
  <si>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</si>
  <si>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</si>
  <si>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</si>
  <si>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</si>
  <si>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</si>
  <si>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</si>
  <si>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</si>
  <si>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</si>
  <si>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</si>
  <si>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</si>
  <si>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</si>
  <si>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</si>
  <si>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</si>
  <si>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</si>
  <si>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</si>
  <si>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</si>
  <si>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</si>
  <si>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</si>
  <si>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</si>
  <si>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</si>
  <si>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</si>
  <si>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</si>
  <si>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</si>
  <si>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</si>
  <si>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</si>
  <si>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</si>
  <si>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</si>
  <si>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</si>
  <si>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</si>
  <si>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</si>
  <si>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</si>
  <si>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</si>
  <si>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</si>
  <si>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</si>
  <si>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</si>
  <si>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</si>
  <si>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</si>
  <si>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</si>
  <si>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</si>
  <si>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</si>
  <si>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</si>
  <si>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</si>
  <si>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</si>
  <si>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</si>
  <si>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</si>
  <si>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</si>
  <si>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</si>
  <si>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</si>
  <si>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</si>
  <si>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</si>
  <si>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</si>
  <si>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</si>
  <si>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</si>
  <si>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</si>
  <si>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</si>
  <si>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</si>
  <si>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</si>
  <si>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</si>
  <si>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</si>
  <si>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</si>
  <si>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</si>
  <si>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</si>
  <si>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</si>
  <si>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</si>
  <si>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</si>
  <si>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</si>
  <si>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</si>
  <si>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</si>
  <si>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</si>
  <si>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</si>
  <si>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</si>
  <si>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</si>
  <si>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</si>
  <si>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</si>
  <si>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</si>
  <si>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</si>
  <si>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</si>
  <si>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</si>
  <si>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</si>
  <si>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</si>
  <si>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</si>
  <si>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</si>
  <si>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</si>
  <si>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</si>
  <si>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</si>
  <si>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</si>
  <si>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</si>
  <si>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</si>
  <si>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</si>
  <si>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</si>
  <si>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</si>
  <si>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</si>
  <si>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</si>
  <si>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</si>
  <si>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</si>
  <si>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</si>
  <si>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</si>
  <si>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</si>
  <si>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</si>
  <si>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</si>
  <si>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</si>
  <si>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</si>
  <si>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</si>
  <si>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</si>
  <si>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</si>
  <si>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Akkumuleret restskat</t>
  </si>
  <si>
    <t>Tilbagebetaling af sambeskatningsbidrag som følge af skattesagen</t>
  </si>
  <si>
    <t>Justering af enhedspris i POLKA</t>
  </si>
  <si>
    <t>Aftaler om dyrkningspraksis eller andre restriktioner i arealanvendelse</t>
  </si>
  <si>
    <t>Tillæg til pålagte eller frivillige aftaler om dyrkningspraksis eller andre restriktioner i arealanvendelsen, som er periodiseret (Boltingvej)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</si>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</sst>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6" fillId="4" borderId="7" xfId="0" applyFont="1" applyFill="1" applyBorder="1" applyAlignment="1" applyProtection="1">
      <alignment wrapText="1"/>
    </xf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urA/4gcp7ka8JEKpTZXMUBfRvtQec+qVZo4f0vsYnoVGKUpvYnV9zhuxSv6HnVgOyGCD5kPz+dha1Ph7TGLBBQ==" saltValue="S7ZV2bCTNGq3sU7i1wgpF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18832160.52118035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149</v>
      </c>
      <c r="C12" s="32">
        <v>36975.132503813402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-135526.9446611423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-146034.03496872465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239779.7132953004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18827354.387349594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10-tillæg'!C26</f>
        <v>170000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f>-(367891.833333333+77220.1666666667)</f>
        <v>-445111.99999999971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18552242.387349594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ozeGXdJYKcL4gyCwGhoVSl9q3Eb1PqtbiE3dskIe31WA4ZhMzqYd+wK/9gqeRkCgR+U2fLuNZqpwJcm/NhUi2Q==" saltValue="X3F+M2AQlBTv3WrPaxCpk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32525086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1291844.1791107999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33816930.179110803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26164747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7652183.1791108027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5412108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13064291.179110803</v>
      </c>
      <c r="D19" s="27" t="s">
        <v>31</v>
      </c>
      <c r="E19" s="11"/>
    </row>
    <row r="20" spans="1:5" ht="49.5" customHeight="1" x14ac:dyDescent="0.25">
      <c r="A20" s="11"/>
      <c r="B20" s="49" t="s">
        <v>141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27.95" customHeight="1" x14ac:dyDescent="0.25">
      <c r="A23" s="11"/>
      <c r="B23" s="52" t="s">
        <v>143</v>
      </c>
      <c r="C23" s="53">
        <f>100*5412108/(29918075+788015)</f>
        <v>17.625519888725655</v>
      </c>
      <c r="D23" s="46" t="s">
        <v>144</v>
      </c>
      <c r="E23" s="11"/>
    </row>
    <row r="24" spans="1:5" ht="27.95" customHeight="1" x14ac:dyDescent="0.25">
      <c r="A24" s="11"/>
      <c r="B24" s="52" t="s">
        <v>145</v>
      </c>
      <c r="C24" s="53">
        <f>C19/C12*100</f>
        <v>38.632398357615557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HZMsxlKZznm+e7qPHzwNREla5a0yZ0JrqgEZ6DK/9h6RYVyEfMXcKhnAXSMH3O46ei5JDn1YmBl4Vlkq+E7kA==" saltValue="Yfn2LN6N6Jt4nJLnTyvkF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17800970.498524811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61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-139748.96501609095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1170938.9876716281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18832160.52118035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170000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-445112</v>
      </c>
      <c r="D22" s="70" t="s">
        <v>31</v>
      </c>
      <c r="E22" s="54"/>
    </row>
    <row r="23" spans="1:5" ht="15" customHeight="1" x14ac:dyDescent="0.25">
      <c r="A23" s="54"/>
      <c r="B23" s="56" t="s">
        <v>152</v>
      </c>
      <c r="C23" s="75">
        <v>18557048.52118035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8MNXxhkAoJnZUiHkn56BIdNiBFRvGes14LGklBNAo4k6XWkGLpzEysGnnJsSccyQz6hqdgWx+XYKrGg57jNtEw==" saltValue="6pIXGcWh0mksTFMkv0HoV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7450716.0698328903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-149014.32139665782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7301701.7484362321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-146034.03496872465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11829558.590103295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virksomhed'!E12+'1. Økonomisk ramme 2027'!C12</f>
        <v>36975.132503813402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11866533.722607108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-146034.03496872465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XbPxMm1x8SzMf8DJpXx6y3djLfSj1MATL9nwE5rnFzBV+pg00gLiHOkpxnVC4g54WI8K4l5R0zH4WpP2hhth2w==" saltValue="4c7pLL8AUl99G/rzziNmi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147</v>
      </c>
      <c r="C10" s="33">
        <f>'5.1.a. § 10-tillæg'!E10</f>
        <v>875140</v>
      </c>
      <c r="D10" s="46" t="s">
        <v>31</v>
      </c>
      <c r="E10" s="11"/>
    </row>
    <row r="11" spans="1:5" ht="15" customHeight="1" x14ac:dyDescent="0.25">
      <c r="A11" s="11"/>
      <c r="B11" s="94" t="s">
        <v>137</v>
      </c>
      <c r="C11" s="33">
        <f>'5.1.a. § 10-tillæg'!E11</f>
        <v>333.1791108000034</v>
      </c>
      <c r="D11" s="46" t="s">
        <v>31</v>
      </c>
      <c r="E11" s="11"/>
    </row>
    <row r="12" spans="1:5" ht="15" customHeight="1" x14ac:dyDescent="0.25">
      <c r="A12" s="11"/>
      <c r="B12" s="94" t="s">
        <v>138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148</v>
      </c>
      <c r="C13" s="96">
        <v>139171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277200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1291844.1791107999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151</v>
      </c>
      <c r="C24" s="103">
        <v>170000</v>
      </c>
      <c r="D24" s="104" t="s">
        <v>31</v>
      </c>
      <c r="E24" s="11"/>
    </row>
    <row r="25" spans="1:5" x14ac:dyDescent="0.25">
      <c r="A25" s="11"/>
      <c r="B25" s="105" t="s">
        <v>148</v>
      </c>
      <c r="C25" s="103"/>
      <c r="D25" s="104" t="s">
        <v>31</v>
      </c>
      <c r="E25" s="11"/>
    </row>
    <row r="26" spans="1:5" ht="15" customHeight="1" x14ac:dyDescent="0.25">
      <c r="A26" s="11"/>
      <c r="B26" s="25" t="s">
        <v>48</v>
      </c>
      <c r="C26" s="97">
        <f>SUM(C23:C25)</f>
        <v>170000</v>
      </c>
      <c r="D26" s="98" t="s">
        <v>31</v>
      </c>
      <c r="E26" s="11"/>
    </row>
    <row r="27" spans="1:5" ht="15" customHeight="1" x14ac:dyDescent="0.25">
      <c r="A27" s="11"/>
      <c r="B27" s="11"/>
      <c r="C27" s="11"/>
      <c r="D27" s="11"/>
      <c r="E27" s="11"/>
    </row>
    <row r="28" spans="1:5" ht="15" customHeight="1" x14ac:dyDescent="0.25">
      <c r="A28" s="11"/>
      <c r="B28" s="11"/>
      <c r="C28" s="11"/>
      <c r="D28" s="11"/>
      <c r="E28" s="11"/>
    </row>
  </sheetData>
  <sheetProtection algorithmName="SHA-512" hashValue="Xnj3ZD7ZlUw1TMiEKLvj6vX5rP+PEHCnTv35unhTN717fXCBr9ikUsmfRi/IcwNvhSc+DO62LLjvhvhsynJrjw==" saltValue="c2bcFG6Jxk0yXNgli6Dc4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125</v>
      </c>
      <c r="C8" s="107" t="s">
        <v>100</v>
      </c>
      <c r="D8" s="108" t="s">
        <v>101</v>
      </c>
      <c r="E8" s="108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12855913.62219635</v>
      </c>
      <c r="D9" s="33">
        <v>10417301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147</v>
      </c>
      <c r="C10" s="33">
        <v>0</v>
      </c>
      <c r="D10" s="33">
        <v>875140</v>
      </c>
      <c r="E10" s="33">
        <f t="shared" ref="E10:E19" si="0">MAX(D10-C10,0)</f>
        <v>875140</v>
      </c>
      <c r="F10" s="46" t="s">
        <v>31</v>
      </c>
      <c r="G10" s="11"/>
    </row>
    <row r="11" spans="1:7" ht="15" customHeight="1" x14ac:dyDescent="0.25">
      <c r="A11" s="11"/>
      <c r="B11" s="94" t="s">
        <v>137</v>
      </c>
      <c r="C11" s="33">
        <v>89458.820889199997</v>
      </c>
      <c r="D11" s="33">
        <v>89792</v>
      </c>
      <c r="E11" s="33">
        <f t="shared" si="0"/>
        <v>333.1791108000034</v>
      </c>
      <c r="F11" s="46" t="s">
        <v>31</v>
      </c>
      <c r="G11" s="11"/>
    </row>
    <row r="12" spans="1:7" ht="15" customHeight="1" x14ac:dyDescent="0.25">
      <c r="A12" s="11"/>
      <c r="B12" s="94" t="s">
        <v>138</v>
      </c>
      <c r="C12" s="33">
        <v>67290.815921269997</v>
      </c>
      <c r="D12" s="33">
        <v>43020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9" t="s">
        <v>103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0"/>
      <c r="D22" s="100"/>
      <c r="E22" s="100"/>
      <c r="F22" s="100"/>
      <c r="G22" s="11"/>
    </row>
    <row r="23" spans="1:7" ht="15" customHeight="1" x14ac:dyDescent="0.25">
      <c r="A23" s="11"/>
      <c r="B23" s="112"/>
      <c r="C23" s="100"/>
      <c r="D23" s="100"/>
      <c r="E23" s="100"/>
      <c r="F23" s="100"/>
      <c r="G23" s="11"/>
    </row>
  </sheetData>
  <sheetProtection algorithmName="SHA-512" hashValue="BzHpv+QuieTG2y1qdmppQB06ovJ0Ma5vRPraijsmPdFvTKs5DrKiqvE4Rf2RLcX0Mc+ASi7zwLj6jsqBgpsb6A==" saltValue="6ZISpD1mSrj+vbNwas3rG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50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51</v>
      </c>
      <c r="C9" s="35" t="s">
        <v>52</v>
      </c>
      <c r="D9" s="114"/>
      <c r="E9" s="35" t="s">
        <v>53</v>
      </c>
      <c r="F9" s="115"/>
      <c r="G9" s="11"/>
    </row>
    <row r="10" spans="1:7" ht="15" customHeight="1" x14ac:dyDescent="0.25">
      <c r="A10" s="11"/>
      <c r="B10" s="116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6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6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6" t="s">
        <v>105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fGZgQNywmDrSb4svgkzYDYw6hQPKRmSIGqCAffawT+1dmVHm+j8zikEBmF9p5cVcgGAFHh7/f3JEl9p+e46Jfw==" saltValue="jGDNxW9Gsut2pnYzAjft5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54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3" t="s">
        <v>51</v>
      </c>
      <c r="C9" s="35" t="s">
        <v>52</v>
      </c>
      <c r="D9" s="114"/>
      <c r="E9" s="35" t="s">
        <v>53</v>
      </c>
      <c r="F9" s="115"/>
      <c r="G9" s="11"/>
    </row>
    <row r="10" spans="1:7" ht="15" customHeight="1" x14ac:dyDescent="0.25">
      <c r="A10" s="11"/>
      <c r="B10" s="116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6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7"/>
      <c r="C15" s="117"/>
      <c r="D15" s="117"/>
      <c r="E15" s="117"/>
      <c r="F15" s="117"/>
      <c r="G15" s="11"/>
    </row>
  </sheetData>
  <sheetProtection algorithmName="SHA-512" hashValue="P0+nn46r5/cCvda+atdDDatYox9DdRFgSy4hhVocUZ/DAWuHNN3RMpfNC5oaTGooONuRtPsFOiG66PAB8rdcKQ==" saltValue="EWK0UBR1e2XyqAskbiGh+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8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ePP15TVVbgt6Z9/CpGux1omoq97eN7U31PTi4IyHPm0y6wPYowVnwMgCKncBqbpNsFWpjXXw2ow4q8shmfz8w==" saltValue="emWyvc3Ziw5cAikKyDoS/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56</v>
      </c>
      <c r="C8" s="81"/>
      <c r="D8" s="82"/>
      <c r="E8" s="11"/>
    </row>
    <row r="9" spans="1:5" ht="26.25" x14ac:dyDescent="0.25">
      <c r="A9" s="11"/>
      <c r="B9" s="102" t="s">
        <v>111</v>
      </c>
      <c r="C9" s="121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57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58</v>
      </c>
      <c r="C12" s="81"/>
      <c r="D12" s="82"/>
      <c r="E12" s="11"/>
    </row>
    <row r="13" spans="1:5" ht="26.25" customHeight="1" x14ac:dyDescent="0.25">
      <c r="A13" s="11"/>
      <c r="B13" s="102" t="s">
        <v>139</v>
      </c>
      <c r="C13" s="121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57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59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U+irx5srT46wYfT3ECxp0sIazHUqz5y5I1qXAoL7f1Jqz2x8DQ+DZqfVmcY+LmgTRI6P9DrZyaMs2W7G5+uDqw==" saltValue="MWfvYNV0WqYxij3Hoen2F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60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61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62</v>
      </c>
      <c r="C9" s="123" t="s">
        <v>64</v>
      </c>
      <c r="D9" s="124"/>
      <c r="E9" s="123" t="s">
        <v>63</v>
      </c>
      <c r="F9" s="124"/>
      <c r="G9" s="123" t="s">
        <v>65</v>
      </c>
      <c r="H9" s="124"/>
      <c r="I9" s="11"/>
    </row>
    <row r="10" spans="1:9" ht="15" customHeight="1" x14ac:dyDescent="0.25">
      <c r="A10" s="11"/>
      <c r="B10" s="118" t="s">
        <v>66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68</v>
      </c>
      <c r="C11" s="97">
        <f>SUM(C10:C10)</f>
        <v>0</v>
      </c>
      <c r="D11" s="97" t="s">
        <v>67</v>
      </c>
      <c r="E11" s="97">
        <f>SUM(E10:E10)</f>
        <v>0</v>
      </c>
      <c r="F11" s="97" t="s">
        <v>67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67</v>
      </c>
      <c r="E12" s="97">
        <f>E11*(1+'8. Nøgletal'!C9)</f>
        <v>0</v>
      </c>
      <c r="F12" s="97" t="s">
        <v>67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ANjAflpXbrA6ttO6hcWPtKiRaXgfTfrLBInM5ne++9f2TV8aoqpg5Ak5djzI4DC+YU0WN71uB7BplembeL7h1Q==" saltValue="8H0iPAKEuCGMWBY3tbQUh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69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70</v>
      </c>
      <c r="C9" s="126" t="s">
        <v>52</v>
      </c>
      <c r="D9" s="127"/>
      <c r="E9" s="126" t="s">
        <v>53</v>
      </c>
      <c r="F9" s="127"/>
      <c r="G9" s="11"/>
    </row>
    <row r="10" spans="1:7" ht="15" customHeight="1" x14ac:dyDescent="0.25">
      <c r="A10" s="11"/>
      <c r="B10" s="128" t="s">
        <v>71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x2UQMhm0semQhaB8FBKSOnCRG3mn++cL3OvCavGwkuL5/nDDHVX1HUP6p69di6qjVXDI3vHDQdaQLQKRblo7Fg==" saltValue="RJlduNNw9vSP8zossuov3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74</v>
      </c>
      <c r="C9" s="129" t="s">
        <v>52</v>
      </c>
      <c r="D9" s="115"/>
      <c r="E9" s="129" t="s">
        <v>53</v>
      </c>
      <c r="F9" s="115"/>
      <c r="G9" s="11"/>
    </row>
    <row r="10" spans="1:7" ht="26.25" customHeight="1" x14ac:dyDescent="0.25">
      <c r="A10" s="11"/>
      <c r="B10" s="130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1" t="s">
        <v>133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117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yh26ro8iKnKUrid6w/VEFb3SyiY+zU0Z+yvvp12QFZlDGvoLjHv4pt5OYc1XjJnosHY++NYvjaRS7x4Y48GTA==" saltValue="Sc3e1zxyOL3yc+C6nM+pg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76</v>
      </c>
      <c r="C9" s="4">
        <v>6.6299999999999998E-2</v>
      </c>
      <c r="D9" s="22"/>
    </row>
    <row r="10" spans="1:4" ht="15" customHeight="1" x14ac:dyDescent="0.25">
      <c r="A10" s="11"/>
      <c r="B10" s="134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4" t="s">
        <v>78</v>
      </c>
      <c r="C14" s="5">
        <v>0</v>
      </c>
      <c r="D14" s="22"/>
    </row>
    <row r="15" spans="1:4" ht="15" customHeight="1" x14ac:dyDescent="0.25">
      <c r="A15" s="11"/>
      <c r="B15" s="134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7.1824670270299804E-3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V5qvP0+vZ8wNuBxqwl5wMxXfnx51DWBW4Q9BcOOvl3GbrXo4CGygLti2wBQLk6f101GbPJlxqVXp6iv9yquFkA==" saltValue="ZiQ2G9qukJgPaBDgjVovu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2026-09-01T19:39:38Z</dcterms:modified>
</cp:coreProperties>
</file>