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 Vand AS (V165)\ØR2027\"/>
    </mc:Choice>
  </mc:AlternateContent>
  <xr:revisionPtr revIDLastSave="0" documentId="13_ncr:1_{FBD01778-B2ED-457B-A7F0-D80605BD5213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E10" i="8"/>
  <c r="C10" i="7" s="1"/>
  <c r="E9" i="8"/>
  <c r="C9" i="7" s="1"/>
  <c r="C25" i="7"/>
  <c r="C19" i="3" s="1"/>
  <c r="C16" i="6"/>
  <c r="C16" i="12" l="1"/>
  <c r="C21" i="3" s="1"/>
  <c r="C12" i="11"/>
  <c r="C20" i="3" s="1"/>
  <c r="C13" i="3"/>
  <c r="E19" i="9"/>
  <c r="C14" i="3"/>
  <c r="C11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<sst xmlns="http://schemas.openxmlformats.org/spreadsheetml/2006/main" count="336" uniqueCount="157">
  <si>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</si>
  <si>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</si>
  <si>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</si>
  <si>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</si>
  <si>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</si>
  <si>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</si>
  <si>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</si>
  <si>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</si>
  <si>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</si>
  <si>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</si>
  <si>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</si>
  <si>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</si>
  <si>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</si>
  <si>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</si>
  <si>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</si>
  <si>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</si>
  <si>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</si>
  <si>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</si>
  <si>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</si>
  <si>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</si>
  <si>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</si>
  <si>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</si>
  <si>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</si>
  <si>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</si>
  <si>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</si>
  <si>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</si>
  <si>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</si>
  <si>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</si>
  <si>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</si>
  <si>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</si>
  <si>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</si>
  <si>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</si>
  <si>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</si>
  <si>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</si>
  <si>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</si>
  <si>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</si>
  <si>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</si>
  <si>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</si>
  <si>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</si>
  <si>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</si>
  <si>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</si>
  <si>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</si>
  <si>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</si>
  <si>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</si>
  <si>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</si>
  <si>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</si>
  <si>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</si>
  <si>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</si>
  <si>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</si>
  <si>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</si>
  <si>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</si>
  <si>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</si>
  <si>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</si>
  <si>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</si>
  <si>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</si>
  <si>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</si>
  <si>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</si>
  <si>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</si>
  <si>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</si>
  <si>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</si>
  <si>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</si>
  <si>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</si>
  <si>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</si>
  <si>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</si>
  <si>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</si>
  <si>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</si>
  <si>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</si>
  <si>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</si>
  <si>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</si>
  <si>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</si>
  <si>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</si>
  <si>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</si>
  <si>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</si>
  <si>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</si>
  <si>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</si>
  <si>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</si>
  <si>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</si>
  <si>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</si>
  <si>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</si>
  <si>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</si>
  <si>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</si>
  <si>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</si>
  <si>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</si>
  <si>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</si>
  <si>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</si>
  <si>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</si>
  <si>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</si>
  <si>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</si>
  <si>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</si>
  <si>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</si>
  <si>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</si>
  <si>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</si>
  <si>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</si>
  <si>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</si>
  <si>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</si>
  <si>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</si>
  <si>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</si>
  <si>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</si>
  <si>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</si>
  <si>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</si>
  <si>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</si>
  <si>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</si>
  <si>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</si>
  <si>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</si>
  <si>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</si>
  <si>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</si>
  <si>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</si>
  <si>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</si>
  <si>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</si>
  <si>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</si>
  <si>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</si>
  <si>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</si>
  <si>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</si>
  <si>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</si>
  <si>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</si>
  <si>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</si>
  <si>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</si>
  <si>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</si>
  <si>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</si>
  <si>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</si>
  <si>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</si>
  <si>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</si>
  <si>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</si>
  <si>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</si>
  <si>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</si>
  <si>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</si>
  <si>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</si>
  <si>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</si>
  <si>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</si>
  <si>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</si>
  <si>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</si>
  <si>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</si>
  <si>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</si>
  <si>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</si>
  <si>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</si>
  <si>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</si>
  <si>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</si>
  <si>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</si>
  <si>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</si>
  <si>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</si>
  <si>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</si>
  <si>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</si>
  <si>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</si>
  <si>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</si>
  <si>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</si>
  <si>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</si>
  <si>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</si>
  <si>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</si>
  <si>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</si>
  <si>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</si>
  <si>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Øvrige omkostninger BNBO og PIO</t>
  </si>
  <si>
    <t>Udvidelse af forsyningsområdet</t>
  </si>
  <si>
    <t>Finansieringsomkostninger til byggekredit optaget til opførsel af Antvorskov Vandværk</t>
  </si>
  <si>
    <t>Nedlæggelse af boringer 2025</t>
  </si>
  <si>
    <t>Rammeaftale om etablering af skov og natur</t>
  </si>
  <si>
    <t>Aftaler om dyrkningspraksis 11.564.000 kr./5 = 2.312.800 kr.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</si>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</sst>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Ix5CXktrFi88JTKQAjVxDRu/AoEGBeLxD62QnzYHyFjGSkmwSL/Uo2IDBiIy2MeAtxy3aLf9PWNhfX6r00RE9A==" saltValue="SdY5oXYUk9/2n3/0pIeYb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52781180.716159508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392338.30333199998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149</v>
      </c>
      <c r="C12" s="25">
        <v>9250.209946648296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-1063655.3845887631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-556095.21525125985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665162.9403218159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52228181.569919951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2312800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0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54540981.569919951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dd9Z0btDR2+VfKKrAEjbd+5TuuvmndPfhpQuygtZrHH46tiCOuPD2+VaW025FSgq1SgqCM2//vF9UEstr9lYRA==" saltValue="19IqhRURtjFv50/Kqz1oX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87200121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95776.324234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8280562.9827268599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95576460.306960851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85223592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10352868.306960851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1960305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12313173.306960851</v>
      </c>
      <c r="D19" s="20" t="s">
        <v>31</v>
      </c>
      <c r="E19" s="9"/>
    </row>
    <row r="20" spans="1:5" ht="49.5" customHeight="1" x14ac:dyDescent="0.25">
      <c r="A20" s="9"/>
      <c r="B20" s="111" t="s">
        <v>143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144</v>
      </c>
      <c r="C22" s="19"/>
      <c r="D22" s="20"/>
      <c r="E22" s="9"/>
    </row>
    <row r="23" spans="1:5" ht="27.95" customHeight="1" x14ac:dyDescent="0.25">
      <c r="A23" s="9"/>
      <c r="B23" s="42" t="s">
        <v>145</v>
      </c>
      <c r="C23" s="43">
        <f>100*1960305/(72643833+2653372)</f>
        <v>2.603423327598946</v>
      </c>
      <c r="D23" s="39" t="s">
        <v>146</v>
      </c>
      <c r="E23" s="9"/>
    </row>
    <row r="24" spans="1:5" ht="27.95" customHeight="1" x14ac:dyDescent="0.25">
      <c r="A24" s="9"/>
      <c r="B24" s="42" t="s">
        <v>147</v>
      </c>
      <c r="C24" s="43">
        <f>C19/C12*100</f>
        <v>12.883060606570801</v>
      </c>
      <c r="D24" s="39" t="s">
        <v>146</v>
      </c>
      <c r="E24" s="9"/>
    </row>
    <row r="25" spans="1:5" ht="56.25" customHeight="1" x14ac:dyDescent="0.25">
      <c r="A25" s="9"/>
      <c r="B25" s="111" t="s">
        <v>148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5ZaCEjRVzRrw+VPvVFEqT3AnwtGczm+IOLy/VmbbLpMBcfdFzCVN8LHR2CVOiJW4sW11IuNF7xImxiqRCLMsAQ==" saltValue="Bs6/l/1kjddNWrYcdY3Qt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50955126.18838609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95776.324234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-1021018.0502524019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-530512.13172949746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3281808.3855213122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52781180.716159508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-1689117.8701844066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156</v>
      </c>
      <c r="C23" s="64">
        <v>51092062.845975101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UCXFL8iYPgZYEGdSkeoqTHJK12oLy8SLTZHW2LCUXQ13OKNGKFjKZEdJ4WPQtx/1so/qKeHOt1zGlv/XRH3rsQ==" saltValue="8JC3VWWSQVdiPlP+FUAyz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28284254.303158157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-565685.08606316312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86191.545467999997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27804760.762562994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-556095.21525125985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31467840.619303733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323439.77014664828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31791280.389450382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-556095.21525125985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xUf20rA5Uc8qU8qVpPTOeDb4VH4HXqWfaQV1FgQntTii4WWS9lD4rDQchB0C6XaKSbPCwkX1SVOSTexLMTZfGg==" saltValue="ss7wIx/M0t7uOmxoDZxUL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8750.9827268600056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 t="s">
        <v>155</v>
      </c>
      <c r="C13" s="75">
        <v>2312800</v>
      </c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2321550.9827268599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2312800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2312800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tYxUTwAOEI+yRrmJjVielN2K92G2qfRD6D036fwrSUe3rlKop20vvaq4drl3JW9Xbsti1L1E4hGrFtH/4wujMg==" saltValue="rxlwKAz7+d9zfBZGtsRlG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26025384.50479383</v>
      </c>
      <c r="D9" s="26">
        <v>23497471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133149.01727313999</v>
      </c>
      <c r="D10" s="26">
        <v>141900</v>
      </c>
      <c r="E10" s="26">
        <f t="shared" ref="E10:E19" si="0">MAX(D10-C10,0)</f>
        <v>8750.9827268600056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124327.06771443</v>
      </c>
      <c r="D11" s="26">
        <v>108523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28502.20795692</v>
      </c>
      <c r="D12" s="26">
        <v>26727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Zs4m8OAEBhqmdYsjSJDoRRWjh5svU+0qGO2VeHY3LXJi1ef1q1cFs1lEmbWw3wIy68zR6HUqc9ykcs+EmA+F8g==" saltValue="Lw/zXNbDrQfNHIu6EqhNl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0</v>
      </c>
      <c r="D10" s="39" t="s">
        <v>31</v>
      </c>
      <c r="E10" s="26">
        <v>281983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82482</v>
      </c>
      <c r="D11" s="39" t="s">
        <v>31</v>
      </c>
      <c r="E11" s="26">
        <v>12671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82482</v>
      </c>
      <c r="D18" s="77" t="s">
        <v>31</v>
      </c>
      <c r="E18" s="76">
        <f>SUM(E10:E17)</f>
        <v>294654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-1649.64</v>
      </c>
      <c r="D19" s="39" t="s">
        <v>31</v>
      </c>
      <c r="E19" s="26">
        <f>-E18*'8. Nøgletal'!C23</f>
        <v>-5893.08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-1649.64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5249.8143359999995</v>
      </c>
      <c r="D21" s="39" t="s">
        <v>31</v>
      </c>
      <c r="E21" s="26">
        <f>SUM(E18:E20)*'8. Nøgletal'!C9</f>
        <v>19144.848995999997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84432.534335999997</v>
      </c>
      <c r="D22" s="77" t="s">
        <v>31</v>
      </c>
      <c r="E22" s="76">
        <f>SUM(E18:E21)</f>
        <v>307905.768996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YB8OnXCdh6NRRdP7baQSh5WjEGkZwDxE2OiuDtLQAuDsLu9Mu4Hlf9xfvdZFi3C7Dk1oG5wsVKKJkj81Pe2N9Q==" saltValue="q7XG8/ZB894010Lg5gQ85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152</v>
      </c>
      <c r="C10" s="26">
        <v>0</v>
      </c>
      <c r="D10" s="39" t="s">
        <v>31</v>
      </c>
      <c r="E10" s="26">
        <v>846688</v>
      </c>
      <c r="F10" s="39" t="s">
        <v>31</v>
      </c>
      <c r="G10" s="9"/>
    </row>
    <row r="11" spans="1:7" ht="15" customHeight="1" x14ac:dyDescent="0.25">
      <c r="A11" s="9"/>
      <c r="B11" s="91" t="s">
        <v>153</v>
      </c>
      <c r="C11" s="26">
        <v>235188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154</v>
      </c>
      <c r="C12" s="26">
        <v>4500000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4735188</v>
      </c>
      <c r="D13" s="77" t="s">
        <v>31</v>
      </c>
      <c r="E13" s="76">
        <f>SUM(E10:E12)</f>
        <v>846688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Vchlgoq7pZ3A0ErW/oPmMPKhU2+9IpdPnwytflYLuu3imnSTB7vs7SgS8+w/AAMXwWJM6gdeXZOWY7IY2U4jsg==" saltValue="ufjVkPYF0E1VjC8qDQlWZ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Y9L0vbhQ8X3lh5ccoclhso9gGdvZJyJDp6mzxpruQcs7uFC23gJX9/QY3TLMYSBQw1gIJ+RWoCTFSHdfwIxfQg==" saltValue="SecOiASzJbtK1RzXFkF/S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kEMSdAzYu/EAeUFz7+46+JCz3+VKBIAf5LIK73oaeYx5MmLGRaijL33rHkA6qmDwMziNgMeToWW7qy2L8+Hi9g==" saltValue="Hn0JgO3SbAvEgGe9aDOlb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NaGcXcVtNRStAK2KOcdacAxhlkNaqGvwDqaEyqClwXDzXLES4QCuO2lLayjUhS9gcc9IZ7A4+HEufHInjfWq3A==" saltValue="fTOSHHf3LM8RD0jvEwFOW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s35M/y8fxUJyY8SNrf5m+0LnGSJACVHAbEErS+qNYINenBqgnvx7YZymnzAUcRSJFx7WSzSKGhCXYCGhtqq3gg==" saltValue="4g6Dybj1zjdMP36IwU8L+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nOqM3PT7DCmfuMk/CIyY3BiKzU6mh7Lbx5xDXqmSMADObGvey9j1FM9l5r6Uq08Krpb4OZ46VcSL3nd7cooFwQ==" saltValue="HOHlJVHU5Drz+blF2p33L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0.02</v>
      </c>
      <c r="D23" s="16"/>
    </row>
    <row r="24" spans="1:4" ht="15" customHeight="1" x14ac:dyDescent="0.25">
      <c r="A24" s="9"/>
      <c r="B24" s="37" t="s">
        <v>121</v>
      </c>
      <c r="C24" s="8">
        <v>0.02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gCOSFY0VECrXmA2kd1kYCoXvSJ4VmMjAJV6Anw83sJVBnyvdSQaL8/pP2jX3ie35gr+OwNV/bYyFjSc5AA6dIg==" saltValue="gqObM7+oifr/2ZkAo5exV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2026-09-23T08:29:54Z</dcterms:modified>
</cp:coreProperties>
</file>