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Borup Vandværk (V028)\ØR2024\"/>
    </mc:Choice>
  </mc:AlternateContent>
  <xr:revisionPtr revIDLastSave="0" documentId="13_ncr:1_{639BCAAF-EEE6-45CC-AD78-F4FBD72DE92A}" xr6:coauthVersionLast="36" xr6:coauthVersionMax="36" xr10:uidLastSave="{00000000-0000-0000-0000-000000000000}"/>
  <bookViews>
    <workbookView xWindow="3105" yWindow="990" windowWidth="12735" windowHeight="4620" tabRatio="872" activeTab="1"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8" i="7" l="1"/>
  <c r="C19" i="7" s="1"/>
  <c r="E24" i="2" l="1"/>
  <c r="E27" i="16"/>
  <c r="E15" i="4"/>
  <c r="E15" i="3"/>
  <c r="E23" i="16"/>
  <c r="E31" i="16" l="1"/>
  <c r="E33" i="16" s="1"/>
  <c r="E9" i="2"/>
  <c r="E17" i="5" l="1"/>
  <c r="E17" i="4"/>
  <c r="E17" i="3"/>
  <c r="E26" i="2"/>
  <c r="J11" i="9" l="1"/>
  <c r="H11" i="9"/>
  <c r="G18" i="15" l="1"/>
  <c r="C13" i="12" l="1"/>
  <c r="C14" i="12" s="1"/>
  <c r="E13" i="12"/>
  <c r="E14" i="12" s="1"/>
  <c r="E14" i="11"/>
  <c r="E15" i="11" s="1"/>
  <c r="C14" i="11"/>
  <c r="C15" i="11"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<sst xmlns="http://schemas.openxmlformats.org/spreadsheetml/2006/main" count="349" uniqueCount="154">
  <si>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</si>
  <si>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</si>
  <si>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</si>
  <si>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</si>
  <si>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</si>
  <si>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</si>
  <si>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</si>
  <si>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</si>
  <si>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</si>
  <si>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</si>
  <si>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</si>
  <si>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</si>
  <si>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</si>
  <si>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</si>
  <si>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</si>
  <si>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</si>
  <si>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</si>
  <si>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</si>
  <si>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</si>
  <si>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</si>
  <si>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</si>
  <si>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</si>
  <si>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</si>
  <si>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</si>
  <si>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</si>
  <si>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</si>
  <si>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</si>
  <si>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</si>
  <si>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</si>
  <si>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</si>
  <si>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</si>
  <si>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</si>
  <si>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</si>
  <si>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</si>
  <si>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</si>
  <si>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</si>
  <si>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</si>
  <si>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</si>
  <si>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</si>
  <si>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</si>
  <si>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</si>
  <si>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</si>
  <si>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</si>
  <si>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</si>
  <si>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</si>
  <si>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</si>
  <si>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</si>
  <si>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</si>
  <si>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</si>
  <si>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</si>
  <si>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</si>
  <si>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</si>
  <si>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</si>
  <si>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</si>
  <si>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</si>
  <si>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</si>
  <si>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</si>
  <si>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</si>
  <si>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</si>
  <si>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</si>
  <si>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</si>
  <si>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</si>
  <si>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</si>
  <si>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</si>
  <si>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</si>
  <si>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</si>
  <si>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</si>
  <si>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</si>
  <si>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</si>
  <si>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</si>
  <si>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</si>
  <si>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</si>
  <si>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</si>
  <si>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</si>
  <si>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</si>
  <si>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</si>
  <si>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</si>
  <si>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</si>
  <si>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</si>
  <si>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</si>
  <si>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</si>
  <si>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</si>
  <si>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</si>
  <si>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</si>
  <si>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</si>
  <si>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</si>
  <si>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</si>
  <si>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</si>
  <si>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</si>
  <si>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</si>
  <si>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</si>
  <si>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</si>
  <si>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</si>
  <si>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</si>
  <si>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</si>
  <si>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</si>
  <si>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</si>
  <si>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</si>
  <si>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</si>
  <si>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</si>
  <si>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</si>
  <si>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</si>
  <si>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</si>
  <si>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</si>
  <si>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</si>
  <si>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</si>
  <si>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</si>
  <si>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</si>
  <si>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</si>
  <si>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</si>
  <si>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</si>
  <si>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</si>
  <si>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</si>
  <si>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</si>
  <si>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</si>
  <si>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</si>
  <si>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</si>
  <si>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</si>
  <si>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</si>
  <si>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</si>
  <si>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</si>
  <si>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</si>
  <si>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</si>
  <si>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</si>
  <si>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</si>
  <si>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</si>
  <si>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</si>
  <si>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</si>
  <si>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</si>
  <si>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</si>
  <si>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</si>
  <si>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</si>
  <si>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</si>
  <si>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</si>
  <si>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</si>
  <si>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</si>
  <si>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</si>
  <si>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</si>
  <si>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</si>
  <si>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</si>
  <si>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</si>
  <si>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</si>
  <si>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</si>
  <si>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</si>
  <si>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</si>
  <si>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</si>
  <si>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</si>
  <si>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</si>
  <si>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</si>
  <si>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</si>
  <si>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</si>
  <si>
    <t>Fusion med Nr. Dalby-Kimmerslev Vandværk</t>
  </si>
  <si>
    <t>Fusion med Nr. Dalby-Kimmerslev Vandværk - afgift af ledningsført vand</t>
  </si>
  <si>
    <t>Fusion med Nr. Dalby-Kimmerslev Vandværk - undersøgelsesudgifter i forbindelse med 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</si>
</sst>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xf numFmtId="0" fontId="8" fillId="7" borderId="2" xfId="0" applyFont="1" applyFill="1" applyBorder="1" applyAlignment="1" applyProtection="1">
      <alignment wrapText="1"/>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6" t="s">
        <v>127</v>
      </c>
      <c r="E8" s="86"/>
      <c r="F8" s="86"/>
      <c r="G8" s="86"/>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5" t="s">
        <v>5</v>
      </c>
      <c r="E11" s="85"/>
      <c r="F11" s="85"/>
      <c r="G11" s="85"/>
      <c r="H11" s="5"/>
      <c r="I11" s="1"/>
    </row>
    <row r="12" spans="1:9" x14ac:dyDescent="0.25">
      <c r="A12" s="1"/>
      <c r="B12" s="1"/>
      <c r="C12" s="1"/>
      <c r="D12" s="1"/>
      <c r="E12" s="1"/>
      <c r="F12" s="1"/>
      <c r="G12" s="1"/>
      <c r="H12" s="1"/>
      <c r="I12" s="1"/>
    </row>
    <row r="13" spans="1:9" x14ac:dyDescent="0.25">
      <c r="A13" s="1"/>
      <c r="B13" s="1"/>
      <c r="C13" s="6" t="s">
        <v>6</v>
      </c>
      <c r="D13" s="81" t="s">
        <v>79</v>
      </c>
      <c r="E13" s="82"/>
      <c r="F13" s="82"/>
      <c r="G13" s="83"/>
      <c r="H13" s="1"/>
      <c r="I13" s="1"/>
    </row>
    <row r="14" spans="1:9" x14ac:dyDescent="0.25">
      <c r="A14" s="1"/>
      <c r="B14" s="1"/>
      <c r="C14" s="6" t="s">
        <v>14</v>
      </c>
      <c r="D14" s="81" t="s">
        <v>109</v>
      </c>
      <c r="E14" s="82"/>
      <c r="F14" s="82"/>
      <c r="G14" s="83"/>
      <c r="H14" s="1"/>
      <c r="I14" s="1"/>
    </row>
    <row r="15" spans="1:9" x14ac:dyDescent="0.25">
      <c r="A15" s="1"/>
      <c r="B15" s="1"/>
      <c r="C15" s="6" t="s">
        <v>26</v>
      </c>
      <c r="D15" s="81" t="s">
        <v>67</v>
      </c>
      <c r="E15" s="82"/>
      <c r="F15" s="82"/>
      <c r="G15" s="83"/>
      <c r="H15" s="1"/>
      <c r="I15" s="1"/>
    </row>
    <row r="16" spans="1:9" x14ac:dyDescent="0.25">
      <c r="A16" s="1"/>
      <c r="B16" s="1"/>
      <c r="C16" s="6" t="s">
        <v>27</v>
      </c>
      <c r="D16" s="81" t="s">
        <v>106</v>
      </c>
      <c r="E16" s="82"/>
      <c r="F16" s="82"/>
      <c r="G16" s="83"/>
      <c r="H16" s="1"/>
      <c r="I16" s="1"/>
    </row>
    <row r="17" spans="1:9" x14ac:dyDescent="0.25">
      <c r="A17" s="1"/>
      <c r="B17" s="1"/>
      <c r="C17" s="6" t="s">
        <v>44</v>
      </c>
      <c r="D17" s="81" t="s">
        <v>107</v>
      </c>
      <c r="E17" s="82"/>
      <c r="F17" s="82"/>
      <c r="G17" s="83"/>
      <c r="H17" s="1"/>
      <c r="I17" s="1"/>
    </row>
    <row r="18" spans="1:9" x14ac:dyDescent="0.25">
      <c r="A18" s="1"/>
      <c r="B18" s="1"/>
      <c r="C18" s="6" t="s">
        <v>7</v>
      </c>
      <c r="D18" s="78" t="s">
        <v>11</v>
      </c>
      <c r="E18" s="79"/>
      <c r="F18" s="79"/>
      <c r="G18" s="80"/>
      <c r="H18" s="1"/>
      <c r="I18" s="1"/>
    </row>
    <row r="19" spans="1:9" x14ac:dyDescent="0.25">
      <c r="A19" s="1"/>
      <c r="B19" s="1"/>
      <c r="C19" s="6" t="s">
        <v>8</v>
      </c>
      <c r="D19" s="72" t="s">
        <v>108</v>
      </c>
      <c r="E19" s="73"/>
      <c r="F19" s="73"/>
      <c r="G19" s="74"/>
      <c r="H19" s="1"/>
      <c r="I19" s="1"/>
    </row>
    <row r="20" spans="1:9" x14ac:dyDescent="0.25">
      <c r="A20" s="1"/>
      <c r="B20" s="1"/>
      <c r="C20" s="6" t="s">
        <v>41</v>
      </c>
      <c r="D20" s="72" t="s">
        <v>82</v>
      </c>
      <c r="E20" s="73"/>
      <c r="F20" s="73"/>
      <c r="G20" s="74"/>
      <c r="H20" s="1"/>
      <c r="I20" s="1"/>
    </row>
    <row r="21" spans="1:9" x14ac:dyDescent="0.25">
      <c r="A21" s="1"/>
      <c r="B21" s="1"/>
      <c r="C21" s="6" t="s">
        <v>105</v>
      </c>
      <c r="D21" s="72" t="s">
        <v>78</v>
      </c>
      <c r="E21" s="73"/>
      <c r="F21" s="73"/>
      <c r="G21" s="74"/>
      <c r="H21" s="1"/>
      <c r="I21" s="1"/>
    </row>
    <row r="22" spans="1:9" x14ac:dyDescent="0.25">
      <c r="A22" s="1"/>
      <c r="B22" s="1"/>
      <c r="C22" s="6" t="s">
        <v>89</v>
      </c>
      <c r="D22" s="72" t="s">
        <v>33</v>
      </c>
      <c r="E22" s="73"/>
      <c r="F22" s="73"/>
      <c r="G22" s="74"/>
      <c r="H22" s="1"/>
      <c r="I22" s="1"/>
    </row>
    <row r="23" spans="1:9" x14ac:dyDescent="0.25">
      <c r="A23" s="1"/>
      <c r="B23" s="1"/>
      <c r="C23" s="6" t="s">
        <v>90</v>
      </c>
      <c r="D23" s="72" t="s">
        <v>34</v>
      </c>
      <c r="E23" s="73"/>
      <c r="F23" s="73"/>
      <c r="G23" s="74"/>
      <c r="H23" s="1"/>
      <c r="I23" s="1"/>
    </row>
    <row r="24" spans="1:9" x14ac:dyDescent="0.25">
      <c r="A24" s="1"/>
      <c r="B24" s="1"/>
      <c r="C24" s="6" t="s">
        <v>9</v>
      </c>
      <c r="D24" s="72" t="s">
        <v>47</v>
      </c>
      <c r="E24" s="73"/>
      <c r="F24" s="73"/>
      <c r="G24" s="74"/>
      <c r="H24" s="1"/>
      <c r="I24" s="1"/>
    </row>
    <row r="25" spans="1:9" x14ac:dyDescent="0.25">
      <c r="A25" s="1"/>
      <c r="B25" s="1"/>
      <c r="C25" s="6" t="s">
        <v>37</v>
      </c>
      <c r="D25" s="72" t="s">
        <v>28</v>
      </c>
      <c r="E25" s="73"/>
      <c r="F25" s="73"/>
      <c r="G25" s="74"/>
      <c r="H25" s="1"/>
      <c r="I25" s="1"/>
    </row>
    <row r="26" spans="1:9" x14ac:dyDescent="0.25">
      <c r="A26" s="1"/>
      <c r="B26" s="1"/>
      <c r="C26" s="6" t="s">
        <v>91</v>
      </c>
      <c r="D26" s="75" t="s">
        <v>42</v>
      </c>
      <c r="E26" s="76"/>
      <c r="F26" s="76"/>
      <c r="G26" s="7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Rm3cLatPD5ulN6NUYPZ4Nrbk4mHULIbgtucRUqaz6GaZMzzhksKqUrunz+JW3wjOp67DY9OvhqnHSM7jscwhVw==" saltValue="7z0KJvBUdxfDi+uJPc1Qu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7" t="s">
        <v>83</v>
      </c>
      <c r="C3" s="87"/>
      <c r="D3" s="87"/>
      <c r="E3" s="87"/>
      <c r="F3" s="87"/>
      <c r="G3" s="87"/>
      <c r="H3" s="87"/>
      <c r="I3" s="87"/>
      <c r="J3" s="87"/>
      <c r="K3" s="87"/>
      <c r="L3" s="1"/>
    </row>
    <row r="4" spans="1:12" ht="15" customHeight="1" x14ac:dyDescent="0.25">
      <c r="A4" s="1"/>
      <c r="B4" s="87"/>
      <c r="C4" s="87"/>
      <c r="D4" s="87"/>
      <c r="E4" s="87"/>
      <c r="F4" s="87"/>
      <c r="G4" s="87"/>
      <c r="H4" s="87"/>
      <c r="I4" s="87"/>
      <c r="J4" s="87"/>
      <c r="K4" s="8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1" t="s">
        <v>75</v>
      </c>
      <c r="C8" s="92"/>
      <c r="D8" s="92"/>
      <c r="E8" s="92"/>
      <c r="F8" s="92"/>
      <c r="G8" s="92"/>
      <c r="H8" s="92"/>
      <c r="I8" s="92"/>
      <c r="J8" s="92"/>
      <c r="K8" s="93"/>
      <c r="L8" s="1"/>
    </row>
    <row r="9" spans="1:12" ht="39.75" customHeight="1" x14ac:dyDescent="0.25">
      <c r="A9" s="1"/>
      <c r="B9" s="41" t="s">
        <v>0</v>
      </c>
      <c r="C9" s="16" t="s">
        <v>1</v>
      </c>
      <c r="D9" s="116" t="s">
        <v>80</v>
      </c>
      <c r="E9" s="117"/>
      <c r="F9" s="116" t="s">
        <v>2</v>
      </c>
      <c r="G9" s="117"/>
      <c r="H9" s="116" t="s">
        <v>81</v>
      </c>
      <c r="I9" s="117"/>
      <c r="J9" s="116" t="s">
        <v>22</v>
      </c>
      <c r="K9" s="117"/>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Cckvjz6cb2XMbU2wH7WPvK01OR0K2/JJTx4P+ch7o1xIts9hMVtFHvzfwIRwXugFqJBzhhgNf8COASb232hQkQ==" saltValue="FBOMkQ6KVPf20fvWsq4JO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election activeCell="E16" sqref="E16"/>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84</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t="s">
        <v>151</v>
      </c>
      <c r="C11" s="19">
        <v>748976.57768519374</v>
      </c>
      <c r="D11" s="12" t="s">
        <v>3</v>
      </c>
      <c r="E11" s="8">
        <v>118853.22345425906</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748976.57768519374</v>
      </c>
      <c r="D16" s="11" t="s">
        <v>3</v>
      </c>
      <c r="E16" s="10">
        <f>SUM(E10:E15)</f>
        <v>118853.22345425906</v>
      </c>
      <c r="F16" s="11" t="s">
        <v>3</v>
      </c>
      <c r="G16" s="1"/>
    </row>
    <row r="17" spans="1:7" x14ac:dyDescent="0.25">
      <c r="A17" s="1"/>
      <c r="B17" s="68" t="s">
        <v>128</v>
      </c>
      <c r="C17" s="10">
        <f>C16*(1+'Fane 11. Nøgletal'!C16)</f>
        <v>809493.88516215736</v>
      </c>
      <c r="D17" s="11" t="s">
        <v>3</v>
      </c>
      <c r="E17" s="10">
        <f>E16*(1+'Fane 11. Nøgletal'!C16)</f>
        <v>128456.56390936319</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ZU52qzQwQrEnhXrl9AlIjhnyjkP7shWDM6eD/VDBvQFRmJ9isIgbm+KiI9+GW4ErsE8Ug8tPNNzC+wlkk/02Mw==" saltValue="RBNod4G60EdgPc0Fy6gkN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85</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91" t="s">
        <v>150</v>
      </c>
      <c r="C7" s="92"/>
      <c r="D7" s="92"/>
      <c r="E7" s="92"/>
      <c r="F7" s="93"/>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8"/>
      <c r="C17" s="118"/>
      <c r="D17" s="118"/>
      <c r="E17" s="118"/>
      <c r="F17" s="118"/>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8"/>
      <c r="C24" s="118"/>
      <c r="D24" s="118"/>
      <c r="E24" s="118"/>
      <c r="F24" s="118"/>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8"/>
      <c r="C31" s="118"/>
      <c r="D31" s="118"/>
      <c r="E31" s="118"/>
      <c r="F31" s="118"/>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XacXRgAyoA2WZfkqh5A9vEHp6nJD/HPwcRxRj43WplD+D733PiqzW6R1J+7ohN9A5E5mEc7VColnLSPsKn9MA==" saltValue="pB1lIDYX5kmu7JwazzaHe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86</v>
      </c>
      <c r="C3" s="89"/>
      <c r="D3" s="89"/>
      <c r="E3" s="89"/>
      <c r="F3" s="89"/>
      <c r="G3" s="1"/>
    </row>
    <row r="4" spans="1:7" ht="25.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1" t="s">
        <v>51</v>
      </c>
      <c r="C8" s="92"/>
      <c r="D8" s="92"/>
      <c r="E8" s="92"/>
      <c r="F8" s="93"/>
      <c r="G8" s="1"/>
    </row>
    <row r="9" spans="1:7" ht="15" customHeight="1" x14ac:dyDescent="0.25">
      <c r="A9" s="1"/>
      <c r="B9" s="66" t="s">
        <v>53</v>
      </c>
      <c r="C9" s="119" t="s">
        <v>10</v>
      </c>
      <c r="D9" s="120"/>
      <c r="E9" s="119" t="s">
        <v>23</v>
      </c>
      <c r="F9" s="120"/>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8kG7vDxnWUM4rnjg0np0Habx+M/kTQBtMJ56UxXNXAQdazutTCC72SzdYqcha4HhxKgqSmbQ6lXGxN93O7MHA==" saltValue="3NOGl3UmmY2EuRF/gh1Ul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87</v>
      </c>
      <c r="C3" s="89"/>
      <c r="D3" s="89"/>
      <c r="E3" s="89"/>
      <c r="F3" s="89"/>
      <c r="G3" s="1"/>
    </row>
    <row r="4" spans="1:7" ht="25.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1" t="s">
        <v>131</v>
      </c>
      <c r="C9" s="92"/>
      <c r="D9" s="92"/>
      <c r="E9" s="92"/>
      <c r="F9" s="93"/>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8"/>
      <c r="C15" s="118"/>
      <c r="D15" s="118"/>
      <c r="E15" s="118"/>
      <c r="F15" s="118"/>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8"/>
      <c r="C21" s="118"/>
      <c r="D21" s="118"/>
      <c r="E21" s="118"/>
      <c r="F21" s="118"/>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8"/>
      <c r="C27" s="118"/>
      <c r="D27" s="118"/>
      <c r="E27" s="118"/>
      <c r="F27" s="118"/>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RpR4xNlLS/h/mWbPrmmF5pqQeofMDScxCKGzwvD0KzYKobz1csl/yfZapRnDM5+atsgvSQbOJxdJK2oSDze3Q==" saltValue="GTeM2t2NaSgc1yElbMh35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election activeCell="C16" sqref="C16"/>
    </sheetView>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9" t="s">
        <v>88</v>
      </c>
      <c r="C3" s="89"/>
      <c r="D3" s="1"/>
    </row>
    <row r="4" spans="1:4" ht="25.5" customHeight="1" x14ac:dyDescent="0.25">
      <c r="A4" s="1"/>
      <c r="B4" s="89"/>
      <c r="C4" s="8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21"/>
      <c r="C22" s="122"/>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K0GLrKJE/wYuMLJWpTg1mGxkFlDEFvJ2wNkv6DG1F8nGvMdvbHGV5/DTyUDDPdwZc5VRdhjwMPnKbQU+gGmNew==" saltValue="F/E3HxOsk54F8SP6SHkzB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tabSelected="1"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110</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3694134.3791653067</v>
      </c>
      <c r="F9" s="45" t="s">
        <v>3</v>
      </c>
      <c r="G9" s="1"/>
    </row>
    <row r="10" spans="1:7" ht="17.100000000000001" customHeight="1" x14ac:dyDescent="0.25">
      <c r="A10" s="1"/>
      <c r="B10" s="24" t="s">
        <v>45</v>
      </c>
      <c r="C10" s="45"/>
      <c r="D10" s="45"/>
      <c r="E10" s="7">
        <f>'Fane 8.1. Varige tillæg'!C17+'Fane 8.1. Varige tillæg'!E17</f>
        <v>937950.44907152059</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207297.58018326378</v>
      </c>
      <c r="F13" s="45" t="s">
        <v>3</v>
      </c>
      <c r="G13" s="1"/>
    </row>
    <row r="14" spans="1:7" ht="17.100000000000001" customHeight="1" x14ac:dyDescent="0.25">
      <c r="A14" s="1"/>
      <c r="B14" s="24" t="s">
        <v>39</v>
      </c>
      <c r="C14" s="45"/>
      <c r="D14" s="45"/>
      <c r="E14" s="8">
        <f>-SUM(E9,E10:E13)*'Fane 11. Nøgletal'!C21</f>
        <v>-82269.500943141567</v>
      </c>
      <c r="F14" s="45" t="s">
        <v>3</v>
      </c>
      <c r="G14" s="1"/>
    </row>
    <row r="15" spans="1:7" ht="15" customHeight="1" x14ac:dyDescent="0.25">
      <c r="A15" s="1"/>
      <c r="B15" s="56" t="s">
        <v>19</v>
      </c>
      <c r="C15" s="28"/>
      <c r="D15" s="28"/>
      <c r="E15" s="9">
        <f>SUM(E9,E10:E14)</f>
        <v>4757112.9074769495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2364986.0453703497</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ØR2022'!E15</f>
        <v>-382617.67250857642</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6739481.2803387232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oOzvZKtg9xRBt/pF378Ki2bk5fNoX3D+rAStTWCGJDtWOlul6KWeNZicQ7G9tmBTWqSnSawS2q14Uj++k6Meg==" saltValue="G6AvqbdB1VqV3XgsPpCn0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election activeCell="B7" sqref="B7:F18"/>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111</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4757112.9074769495</v>
      </c>
      <c r="F8" s="45" t="s">
        <v>3</v>
      </c>
      <c r="G8" s="1"/>
    </row>
    <row r="9" spans="1:7" ht="15" customHeight="1" x14ac:dyDescent="0.25">
      <c r="A9" s="1"/>
      <c r="B9" s="27" t="s">
        <v>17</v>
      </c>
      <c r="C9" s="45"/>
      <c r="D9" s="45"/>
      <c r="E9" s="8">
        <f>SUM(E8:E8)*'Fane 11. Nøgletal'!C16</f>
        <v>384374.72292413749</v>
      </c>
      <c r="F9" s="45" t="s">
        <v>3</v>
      </c>
      <c r="G9" s="1"/>
    </row>
    <row r="10" spans="1:7" ht="15" customHeight="1" x14ac:dyDescent="0.25">
      <c r="A10" s="1"/>
      <c r="B10" s="27" t="s">
        <v>39</v>
      </c>
      <c r="C10" s="45"/>
      <c r="D10" s="45"/>
      <c r="E10" s="8">
        <f>-SUM(E8:E9)*'Fane 11. Nøgletal'!C21</f>
        <v>-87405.289716818486</v>
      </c>
      <c r="F10" s="45" t="s">
        <v>3</v>
      </c>
      <c r="G10" s="1"/>
    </row>
    <row r="11" spans="1:7" ht="15" customHeight="1" x14ac:dyDescent="0.25">
      <c r="A11" s="1"/>
      <c r="B11" s="28" t="s">
        <v>19</v>
      </c>
      <c r="C11" s="28"/>
      <c r="D11" s="28"/>
      <c r="E11" s="9">
        <f>SUM(E8:E10)</f>
        <v>5054082.3406842686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2556076.917836274</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-135363.08791758213</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7474796.1706029605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9rhE5SHEb63931RCkWDQ5pN9IsiGGc47RR021Al824qK12MM4KvKJbwgNNtWWgJ6stLZ8d7xxinwAmfXIqEdw==" saltValue="xrdnNk9LJY+mjlwbAsN02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election activeCell="B7" sqref="B7:F18"/>
    </sheetView>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112</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5054082.3406842686</v>
      </c>
      <c r="F8" s="45" t="s">
        <v>3</v>
      </c>
      <c r="G8" s="1"/>
    </row>
    <row r="9" spans="1:7" ht="15" customHeight="1" x14ac:dyDescent="0.25">
      <c r="A9" s="1"/>
      <c r="B9" s="27" t="s">
        <v>17</v>
      </c>
      <c r="C9" s="45"/>
      <c r="D9" s="45"/>
      <c r="E9" s="8">
        <f>SUM(E8:E8)*'Fane 11. Nøgletal'!C16</f>
        <v>408369.85312728886</v>
      </c>
      <c r="F9" s="45" t="s">
        <v>3</v>
      </c>
      <c r="G9" s="1"/>
    </row>
    <row r="10" spans="1:7" ht="15" customHeight="1" x14ac:dyDescent="0.25">
      <c r="A10" s="1"/>
      <c r="B10" s="27" t="s">
        <v>39</v>
      </c>
      <c r="C10" s="45"/>
      <c r="D10" s="45"/>
      <c r="E10" s="8">
        <f>-SUM(E8:E9)*'Fane 11. Nøgletal'!C21</f>
        <v>-92861.687294796473</v>
      </c>
      <c r="F10" s="45" t="s">
        <v>3</v>
      </c>
      <c r="G10" s="1"/>
    </row>
    <row r="11" spans="1:7" x14ac:dyDescent="0.25">
      <c r="A11" s="1"/>
      <c r="B11" s="28" t="s">
        <v>19</v>
      </c>
      <c r="C11" s="28"/>
      <c r="D11" s="28"/>
      <c r="E11" s="9">
        <f>SUM(E8:E10)</f>
        <v>5369590.5065167611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2762607.9327974445</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-135363.08791758213</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7996835.3513966231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HFXeRkODEv+Zc9/ZkUby9a9MAaFOw5+s6S6Iy6/tCZMb5YYpcXih43XiOLCKNTcIj9L3tXQEmJTwc27w+RDog==" saltValue="4f5oz3YsWJFkU3K4s/5qv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election activeCell="E24" sqref="E24"/>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113</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5369590.5065167611</v>
      </c>
      <c r="F8" s="45" t="s">
        <v>3</v>
      </c>
      <c r="G8" s="1"/>
    </row>
    <row r="9" spans="1:7" ht="15" customHeight="1" x14ac:dyDescent="0.25">
      <c r="A9" s="1"/>
      <c r="B9" s="27" t="s">
        <v>17</v>
      </c>
      <c r="C9" s="45"/>
      <c r="D9" s="45"/>
      <c r="E9" s="8">
        <f>SUM(E8:E8)*'Fane 11. Nøgletal'!C16</f>
        <v>433862.91292655427</v>
      </c>
      <c r="F9" s="45" t="s">
        <v>3</v>
      </c>
      <c r="G9" s="1"/>
    </row>
    <row r="10" spans="1:7" ht="15" customHeight="1" x14ac:dyDescent="0.25">
      <c r="A10" s="1"/>
      <c r="B10" s="27" t="s">
        <v>39</v>
      </c>
      <c r="C10" s="45"/>
      <c r="D10" s="45"/>
      <c r="E10" s="8">
        <f>-SUM(E8:E9)*'Fane 11. Nøgletal'!C21</f>
        <v>-98658.708130536383</v>
      </c>
      <c r="F10" s="45" t="s">
        <v>3</v>
      </c>
      <c r="G10" s="1"/>
    </row>
    <row r="11" spans="1:7" x14ac:dyDescent="0.25">
      <c r="A11" s="1"/>
      <c r="B11" s="28" t="s">
        <v>19</v>
      </c>
      <c r="C11" s="28"/>
      <c r="D11" s="28"/>
      <c r="E11" s="9">
        <f>SUM(E8:E10)</f>
        <v>5704794.7113127792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2985826.6537674782</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8690621.3650802579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4CwCQMlMKq4mbLLnjOgGNRTEzAMaiLFeWmvbqif/RSp0qMgk0i10GU/YQZRKuP+JECMpCr+5pj/lFD5XjOHrw==" saltValue="lVheDNt+c7d7cXDzg++SO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9" t="s">
        <v>117</v>
      </c>
      <c r="C3" s="89"/>
      <c r="D3" s="89"/>
      <c r="E3" s="89"/>
      <c r="F3" s="89"/>
      <c r="G3" s="1"/>
    </row>
    <row r="4" spans="1:7"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3628834.2329109213</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129186.4986916288</v>
      </c>
      <c r="F13" s="45" t="s">
        <v>3</v>
      </c>
      <c r="G13" s="1"/>
    </row>
    <row r="14" spans="1:7" x14ac:dyDescent="0.25">
      <c r="A14" s="1"/>
      <c r="B14" s="24" t="s">
        <v>39</v>
      </c>
      <c r="C14" s="45"/>
      <c r="D14" s="45"/>
      <c r="E14" s="8">
        <v>-63886.352437243353</v>
      </c>
      <c r="F14" s="45" t="s">
        <v>3</v>
      </c>
      <c r="G14" s="1"/>
    </row>
    <row r="15" spans="1:7" x14ac:dyDescent="0.25">
      <c r="A15" s="1"/>
      <c r="B15" s="56" t="s">
        <v>19</v>
      </c>
      <c r="C15" s="28"/>
      <c r="D15" s="28"/>
      <c r="E15" s="9">
        <v>3694134.3791653067</v>
      </c>
      <c r="F15" s="47" t="s">
        <v>3</v>
      </c>
      <c r="G15" s="1"/>
    </row>
    <row r="16" spans="1:7" x14ac:dyDescent="0.25">
      <c r="A16" s="1"/>
      <c r="B16" s="46" t="s">
        <v>11</v>
      </c>
      <c r="C16" s="46"/>
      <c r="D16" s="46"/>
      <c r="E16" s="46"/>
      <c r="F16" s="46"/>
      <c r="G16" s="1"/>
    </row>
    <row r="17" spans="1:7" x14ac:dyDescent="0.25">
      <c r="A17" s="1"/>
      <c r="B17" s="47" t="s">
        <v>11</v>
      </c>
      <c r="C17" s="47"/>
      <c r="D17" s="47"/>
      <c r="E17" s="9">
        <v>1949827.1679993602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-382617.67250857642</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5261343.8746560905</v>
      </c>
      <c r="F27" s="11" t="s">
        <v>3</v>
      </c>
      <c r="G27" s="1"/>
    </row>
    <row r="28" spans="1:7" ht="30" customHeight="1" x14ac:dyDescent="0.25">
      <c r="A28" s="1"/>
      <c r="B28" s="90" t="s">
        <v>134</v>
      </c>
      <c r="C28" s="90"/>
      <c r="D28" s="90"/>
      <c r="E28" s="90"/>
      <c r="F28" s="90"/>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lD1wIDPuSTOg9Y+UjzMyUtDt07gPYAxXyqJjBcHOz7RzKTT5NwL7Ruujermc1n1ki48RBt0wrUJ5G3SFAXx8eA==" saltValue="W+QsdI9lUFRf3aZpPweB7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election activeCell="C19" sqref="C19"/>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7" t="s">
        <v>38</v>
      </c>
      <c r="C3" s="87"/>
      <c r="D3" s="87"/>
      <c r="E3" s="1"/>
      <c r="F3" s="1"/>
    </row>
    <row r="4" spans="1:6" ht="15" customHeight="1" x14ac:dyDescent="0.25">
      <c r="A4" s="1"/>
      <c r="B4" s="87"/>
      <c r="C4" s="87"/>
      <c r="D4" s="8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1" t="s">
        <v>118</v>
      </c>
      <c r="C8" s="92"/>
      <c r="D8" s="93"/>
      <c r="E8" s="1"/>
      <c r="F8" s="1"/>
    </row>
    <row r="9" spans="1:6" ht="15" customHeight="1" x14ac:dyDescent="0.25">
      <c r="A9" s="1"/>
      <c r="B9" s="17" t="s">
        <v>24</v>
      </c>
      <c r="C9" s="47" t="s">
        <v>119</v>
      </c>
      <c r="D9" s="47"/>
      <c r="E9" s="1"/>
      <c r="F9" s="1"/>
    </row>
    <row r="10" spans="1:6" ht="15" customHeight="1" x14ac:dyDescent="0.25">
      <c r="A10" s="1"/>
      <c r="B10" s="23" t="s">
        <v>137</v>
      </c>
      <c r="C10" s="8">
        <v>1751343</v>
      </c>
      <c r="D10" s="12" t="s">
        <v>3</v>
      </c>
      <c r="E10" s="1"/>
      <c r="F10" s="1"/>
    </row>
    <row r="11" spans="1:6" x14ac:dyDescent="0.25">
      <c r="A11" s="1"/>
      <c r="B11" s="23" t="s">
        <v>138</v>
      </c>
      <c r="C11" s="8">
        <v>7731</v>
      </c>
      <c r="D11" s="12" t="s">
        <v>3</v>
      </c>
      <c r="E11" s="1"/>
      <c r="F11" s="1"/>
    </row>
    <row r="12" spans="1:6" x14ac:dyDescent="0.25">
      <c r="A12" s="1"/>
      <c r="B12" s="23" t="s">
        <v>139</v>
      </c>
      <c r="C12" s="8">
        <v>122</v>
      </c>
      <c r="D12" s="12" t="s">
        <v>3</v>
      </c>
      <c r="E12" s="1"/>
      <c r="F12" s="1"/>
    </row>
    <row r="13" spans="1:6" ht="32.25" customHeight="1" x14ac:dyDescent="0.25">
      <c r="A13" s="1"/>
      <c r="B13" s="71" t="s">
        <v>152</v>
      </c>
      <c r="C13" s="8">
        <v>246085.36114329856</v>
      </c>
      <c r="D13" s="12" t="s">
        <v>3</v>
      </c>
      <c r="E13" s="1"/>
      <c r="F13" s="1"/>
    </row>
    <row r="14" spans="1:6" ht="26.25" x14ac:dyDescent="0.25">
      <c r="A14" s="1"/>
      <c r="B14" s="71" t="s">
        <v>153</v>
      </c>
      <c r="C14" s="8">
        <v>19312.475859405175</v>
      </c>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2024593.8370027037</v>
      </c>
      <c r="D18" s="11" t="s">
        <v>3</v>
      </c>
      <c r="E18" s="1"/>
      <c r="F18" s="1"/>
    </row>
    <row r="19" spans="1:6" x14ac:dyDescent="0.25">
      <c r="A19" s="1"/>
      <c r="B19" s="68" t="s">
        <v>121</v>
      </c>
      <c r="C19" s="10">
        <f>C18*(1+'Fane 11. Nøgletal'!C16)^2</f>
        <v>2364986.0453703497</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WovRpMbRHa04V7EmIbKjwrmTzFlIo9sqFOsqyup6hx10ueBNxmjKUYQuQSpIe0MeLHelW+RPuAwChQlEjqoI/w==" saltValue="rdQT8/r2BVrY/7Xp+9EjY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topLeftCell="A4"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9" t="s">
        <v>122</v>
      </c>
      <c r="C3" s="89"/>
      <c r="D3" s="89"/>
      <c r="E3" s="89"/>
      <c r="F3" s="89"/>
      <c r="G3" s="1"/>
    </row>
    <row r="4" spans="1:7" ht="15" customHeight="1" x14ac:dyDescent="0.25">
      <c r="A4" s="1"/>
      <c r="B4" s="89"/>
      <c r="C4" s="89"/>
      <c r="D4" s="89"/>
      <c r="E4" s="89"/>
      <c r="F4" s="89"/>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91" t="s">
        <v>61</v>
      </c>
      <c r="C8" s="92"/>
      <c r="D8" s="92"/>
      <c r="E8" s="92"/>
      <c r="F8" s="93"/>
      <c r="G8" s="1"/>
    </row>
    <row r="9" spans="1:7" x14ac:dyDescent="0.25">
      <c r="A9" s="1"/>
      <c r="B9" s="101" t="s">
        <v>140</v>
      </c>
      <c r="C9" s="102"/>
      <c r="D9" s="103"/>
      <c r="E9" s="70">
        <v>-499465.34648134653</v>
      </c>
      <c r="F9" s="12" t="s">
        <v>3</v>
      </c>
      <c r="G9" s="1"/>
    </row>
    <row r="10" spans="1:7" x14ac:dyDescent="0.25">
      <c r="A10" s="1"/>
      <c r="B10" s="68"/>
      <c r="C10" s="22"/>
      <c r="D10" s="22"/>
      <c r="E10" s="22"/>
      <c r="F10" s="69"/>
      <c r="G10" s="1"/>
    </row>
    <row r="11" spans="1:7" ht="56.25" customHeight="1" x14ac:dyDescent="0.25">
      <c r="A11" s="1"/>
      <c r="B11" s="104" t="s">
        <v>141</v>
      </c>
      <c r="C11" s="105"/>
      <c r="D11" s="105"/>
      <c r="E11" s="105"/>
      <c r="F11" s="106"/>
      <c r="G11" s="1"/>
    </row>
    <row r="12" spans="1:7" x14ac:dyDescent="0.25">
      <c r="A12" s="1"/>
      <c r="B12" s="1"/>
      <c r="C12" s="1"/>
      <c r="D12" s="1"/>
      <c r="E12" s="1"/>
      <c r="F12" s="1"/>
      <c r="G12" s="1"/>
    </row>
    <row r="13" spans="1:7" x14ac:dyDescent="0.25">
      <c r="A13" s="1"/>
      <c r="B13" s="91" t="s">
        <v>62</v>
      </c>
      <c r="C13" s="92"/>
      <c r="D13" s="92"/>
      <c r="E13" s="92"/>
      <c r="F13" s="93"/>
      <c r="G13" s="1"/>
    </row>
    <row r="14" spans="1:7" x14ac:dyDescent="0.25">
      <c r="A14" s="1"/>
      <c r="B14" s="101" t="s">
        <v>70</v>
      </c>
      <c r="C14" s="102"/>
      <c r="D14" s="103"/>
      <c r="E14" s="8">
        <v>-382617.67250857642</v>
      </c>
      <c r="F14" s="12" t="s">
        <v>3</v>
      </c>
      <c r="G14" s="1"/>
    </row>
    <row r="15" spans="1:7" x14ac:dyDescent="0.25">
      <c r="A15" s="1"/>
      <c r="B15" s="101" t="s">
        <v>104</v>
      </c>
      <c r="C15" s="102"/>
      <c r="D15" s="103"/>
      <c r="E15" s="8">
        <v>-382617.67250857642</v>
      </c>
      <c r="F15" s="12" t="s">
        <v>3</v>
      </c>
      <c r="G15" s="1"/>
    </row>
    <row r="16" spans="1:7" x14ac:dyDescent="0.25">
      <c r="A16" s="1"/>
      <c r="B16" s="68"/>
      <c r="C16" s="22"/>
      <c r="D16" s="22"/>
      <c r="E16" s="22"/>
      <c r="F16" s="69"/>
      <c r="G16" s="1"/>
    </row>
    <row r="17" spans="1:7" ht="30.75" customHeight="1" x14ac:dyDescent="0.25">
      <c r="A17" s="1"/>
      <c r="B17" s="104" t="s">
        <v>142</v>
      </c>
      <c r="C17" s="105"/>
      <c r="D17" s="105"/>
      <c r="E17" s="105"/>
      <c r="F17" s="106"/>
      <c r="G17" s="1"/>
    </row>
    <row r="18" spans="1:7" x14ac:dyDescent="0.25">
      <c r="A18" s="1"/>
      <c r="B18" s="1"/>
      <c r="C18" s="1"/>
      <c r="D18" s="1"/>
      <c r="E18" s="1"/>
      <c r="F18" s="1"/>
      <c r="G18" s="1"/>
    </row>
    <row r="19" spans="1:7" x14ac:dyDescent="0.25">
      <c r="A19" s="1"/>
      <c r="B19" s="53" t="s">
        <v>143</v>
      </c>
      <c r="C19" s="54"/>
      <c r="D19" s="54"/>
      <c r="E19" s="54"/>
      <c r="F19" s="55"/>
      <c r="G19" s="1"/>
    </row>
    <row r="20" spans="1:7" x14ac:dyDescent="0.25">
      <c r="A20" s="1"/>
      <c r="B20" s="57" t="s">
        <v>144</v>
      </c>
      <c r="C20" s="58"/>
      <c r="D20" s="59"/>
      <c r="E20" s="8">
        <v>4880502.8241648357</v>
      </c>
      <c r="F20" s="12" t="s">
        <v>3</v>
      </c>
      <c r="G20" s="1"/>
    </row>
    <row r="21" spans="1:7" x14ac:dyDescent="0.25">
      <c r="A21" s="1"/>
      <c r="B21" s="57" t="s">
        <v>145</v>
      </c>
      <c r="C21" s="58"/>
      <c r="D21" s="59"/>
      <c r="E21" s="8">
        <v>5151229</v>
      </c>
      <c r="F21" s="12" t="s">
        <v>3</v>
      </c>
      <c r="G21" s="1"/>
    </row>
    <row r="22" spans="1:7" x14ac:dyDescent="0.25">
      <c r="A22" s="1"/>
      <c r="B22" s="57" t="s">
        <v>25</v>
      </c>
      <c r="C22" s="58"/>
      <c r="D22" s="59"/>
      <c r="E22" s="8">
        <v>0</v>
      </c>
      <c r="F22" s="12" t="s">
        <v>3</v>
      </c>
      <c r="G22" s="1"/>
    </row>
    <row r="23" spans="1:7" x14ac:dyDescent="0.25">
      <c r="A23" s="1"/>
      <c r="B23" s="60" t="s">
        <v>146</v>
      </c>
      <c r="C23" s="61"/>
      <c r="D23" s="62"/>
      <c r="E23" s="9">
        <f>E20-(E21-E22)</f>
        <v>-270726.17583516426</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91" t="s">
        <v>147</v>
      </c>
      <c r="C26" s="92"/>
      <c r="D26" s="92"/>
      <c r="E26" s="92"/>
      <c r="F26" s="93"/>
      <c r="G26" s="1"/>
    </row>
    <row r="27" spans="1:7" x14ac:dyDescent="0.25">
      <c r="A27" s="1"/>
      <c r="B27" s="107" t="s">
        <v>148</v>
      </c>
      <c r="C27" s="108"/>
      <c r="D27" s="109"/>
      <c r="E27" s="50">
        <f>IF(AND(E15&lt;0,E23&gt;0,ABS(SUM(E14:E15))&lt;E23),ABS(E14),IF(AND(E15&lt;0,E23&gt;0,ABS(SUM(E14:E15))&gt;E23),SUM(E14,E23),0))</f>
        <v>0</v>
      </c>
      <c r="F27" s="15" t="s">
        <v>3</v>
      </c>
      <c r="G27" s="1"/>
    </row>
    <row r="28" spans="1:7" x14ac:dyDescent="0.25">
      <c r="A28" s="1"/>
      <c r="B28" s="91"/>
      <c r="C28" s="92"/>
      <c r="D28" s="92"/>
      <c r="E28" s="92"/>
      <c r="F28" s="93"/>
      <c r="G28" s="1"/>
    </row>
    <row r="29" spans="1:7" x14ac:dyDescent="0.25">
      <c r="A29" s="1"/>
      <c r="B29" s="1"/>
      <c r="C29" s="1"/>
      <c r="D29" s="1"/>
      <c r="E29" s="1"/>
      <c r="F29" s="1"/>
      <c r="G29" s="1"/>
    </row>
    <row r="30" spans="1:7" x14ac:dyDescent="0.25">
      <c r="A30" s="1"/>
      <c r="B30" s="91" t="s">
        <v>149</v>
      </c>
      <c r="C30" s="92"/>
      <c r="D30" s="92"/>
      <c r="E30" s="92"/>
      <c r="F30" s="93"/>
      <c r="G30" s="1"/>
    </row>
    <row r="31" spans="1:7" x14ac:dyDescent="0.25">
      <c r="A31" s="1"/>
      <c r="B31" s="94" t="s">
        <v>54</v>
      </c>
      <c r="C31" s="95"/>
      <c r="D31" s="96"/>
      <c r="E31" s="51">
        <f>IF(AND(E9&gt;0,(E9+E23)&gt;0),0,IF(AND(E9&gt;0,(E9+E23)&lt;0),(E9+E23),IF(AND(E9&lt;0,E23&lt;0),E23,0)))</f>
        <v>-270726.17583516426</v>
      </c>
      <c r="F31" s="12" t="s">
        <v>3</v>
      </c>
      <c r="G31" s="1"/>
    </row>
    <row r="32" spans="1:7" x14ac:dyDescent="0.25">
      <c r="A32" s="1"/>
      <c r="B32" s="94" t="s">
        <v>40</v>
      </c>
      <c r="C32" s="95"/>
      <c r="D32" s="96"/>
      <c r="E32" s="8">
        <v>2</v>
      </c>
      <c r="F32" s="12" t="s">
        <v>18</v>
      </c>
      <c r="G32" s="1"/>
    </row>
    <row r="33" spans="1:7" x14ac:dyDescent="0.25">
      <c r="A33" s="1"/>
      <c r="B33" s="97" t="s">
        <v>63</v>
      </c>
      <c r="C33" s="97"/>
      <c r="D33" s="97"/>
      <c r="E33" s="50">
        <f>E31/E32</f>
        <v>-135363.08791758213</v>
      </c>
      <c r="F33" s="15" t="s">
        <v>3</v>
      </c>
      <c r="G33" s="1"/>
    </row>
    <row r="34" spans="1:7" x14ac:dyDescent="0.25">
      <c r="A34" s="1"/>
      <c r="B34" s="98"/>
      <c r="C34" s="99"/>
      <c r="D34" s="99"/>
      <c r="E34" s="99"/>
      <c r="F34" s="10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TSyedAgQaXj4w2XL9kZCJ8udWJgilwtnytkYx2+cq69SAlMYzcwDC6WRHjjPEamhBcA1gS/JQyIhn4ykcNkTkQ==" saltValue="lYxmpMIjxNLDRjioM1q92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7" t="s">
        <v>103</v>
      </c>
      <c r="C3" s="87"/>
      <c r="D3" s="87"/>
      <c r="E3" s="87"/>
      <c r="F3" s="87"/>
      <c r="G3" s="87"/>
      <c r="H3" s="87"/>
      <c r="I3" s="1"/>
    </row>
    <row r="4" spans="1:9" ht="15" customHeight="1" x14ac:dyDescent="0.25">
      <c r="A4" s="1"/>
      <c r="B4" s="87"/>
      <c r="C4" s="87"/>
      <c r="D4" s="87"/>
      <c r="E4" s="87"/>
      <c r="F4" s="87"/>
      <c r="G4" s="87"/>
      <c r="H4" s="8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1" t="s">
        <v>92</v>
      </c>
      <c r="C8" s="92"/>
      <c r="D8" s="92"/>
      <c r="E8" s="92"/>
      <c r="F8" s="92"/>
      <c r="G8" s="92"/>
      <c r="H8" s="93"/>
      <c r="I8" s="1"/>
    </row>
    <row r="9" spans="1:9" ht="15" customHeight="1" x14ac:dyDescent="0.25">
      <c r="A9" s="1"/>
      <c r="B9" s="110" t="s">
        <v>93</v>
      </c>
      <c r="C9" s="111"/>
      <c r="D9" s="111"/>
      <c r="E9" s="111"/>
      <c r="F9" s="111"/>
      <c r="G9" s="111"/>
      <c r="H9" s="112"/>
      <c r="I9" s="1"/>
    </row>
    <row r="10" spans="1:9" x14ac:dyDescent="0.25">
      <c r="A10" s="1"/>
      <c r="B10" s="113" t="s">
        <v>94</v>
      </c>
      <c r="C10" s="114"/>
      <c r="D10" s="114"/>
      <c r="E10" s="114"/>
      <c r="F10" s="115"/>
      <c r="G10" s="43">
        <v>0</v>
      </c>
      <c r="H10" s="8" t="s">
        <v>3</v>
      </c>
      <c r="I10" s="1"/>
    </row>
    <row r="11" spans="1:9" x14ac:dyDescent="0.25">
      <c r="A11" s="1"/>
      <c r="B11" s="113" t="s">
        <v>95</v>
      </c>
      <c r="C11" s="114"/>
      <c r="D11" s="114"/>
      <c r="E11" s="114"/>
      <c r="F11" s="115"/>
      <c r="G11" s="43">
        <v>0</v>
      </c>
      <c r="H11" s="8" t="s">
        <v>3</v>
      </c>
      <c r="I11" s="1"/>
    </row>
    <row r="12" spans="1:9" x14ac:dyDescent="0.25">
      <c r="A12" s="1"/>
      <c r="B12" s="113" t="s">
        <v>96</v>
      </c>
      <c r="C12" s="114"/>
      <c r="D12" s="114"/>
      <c r="E12" s="114"/>
      <c r="F12" s="115"/>
      <c r="G12" s="8">
        <v>0</v>
      </c>
      <c r="H12" s="8" t="s">
        <v>3</v>
      </c>
      <c r="I12" s="1"/>
    </row>
    <row r="13" spans="1:9" x14ac:dyDescent="0.25">
      <c r="A13" s="1"/>
      <c r="B13" s="113" t="s">
        <v>97</v>
      </c>
      <c r="C13" s="114"/>
      <c r="D13" s="114"/>
      <c r="E13" s="114"/>
      <c r="F13" s="115"/>
      <c r="G13" s="8">
        <v>0</v>
      </c>
      <c r="H13" s="8" t="s">
        <v>3</v>
      </c>
      <c r="I13" s="1"/>
    </row>
    <row r="14" spans="1:9" x14ac:dyDescent="0.25">
      <c r="A14" s="1"/>
      <c r="B14" s="113" t="s">
        <v>98</v>
      </c>
      <c r="C14" s="114"/>
      <c r="D14" s="114"/>
      <c r="E14" s="114"/>
      <c r="F14" s="115"/>
      <c r="G14" s="8">
        <v>0</v>
      </c>
      <c r="H14" s="8" t="s">
        <v>3</v>
      </c>
      <c r="I14" s="1"/>
    </row>
    <row r="15" spans="1:9" x14ac:dyDescent="0.25">
      <c r="A15" s="1"/>
      <c r="B15" s="113" t="s">
        <v>99</v>
      </c>
      <c r="C15" s="114"/>
      <c r="D15" s="114"/>
      <c r="E15" s="114"/>
      <c r="F15" s="115"/>
      <c r="G15" s="8">
        <v>0</v>
      </c>
      <c r="H15" s="8" t="s">
        <v>3</v>
      </c>
      <c r="I15" s="1"/>
    </row>
    <row r="16" spans="1:9" x14ac:dyDescent="0.25">
      <c r="A16" s="1"/>
      <c r="B16" s="113" t="s">
        <v>100</v>
      </c>
      <c r="C16" s="114"/>
      <c r="D16" s="114"/>
      <c r="E16" s="114"/>
      <c r="F16" s="115"/>
      <c r="G16" s="8">
        <v>0</v>
      </c>
      <c r="H16" s="8" t="s">
        <v>3</v>
      </c>
      <c r="I16" s="1"/>
    </row>
    <row r="17" spans="1:9" x14ac:dyDescent="0.25">
      <c r="A17" s="1"/>
      <c r="B17" s="113" t="s">
        <v>101</v>
      </c>
      <c r="C17" s="114"/>
      <c r="D17" s="114"/>
      <c r="E17" s="114"/>
      <c r="F17" s="115"/>
      <c r="G17" s="8">
        <v>0</v>
      </c>
      <c r="H17" s="8" t="s">
        <v>3</v>
      </c>
      <c r="I17" s="1"/>
    </row>
    <row r="18" spans="1:9" x14ac:dyDescent="0.25">
      <c r="A18" s="1"/>
      <c r="B18" s="91" t="s">
        <v>102</v>
      </c>
      <c r="C18" s="92"/>
      <c r="D18" s="92"/>
      <c r="E18" s="92"/>
      <c r="F18" s="9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hyheMNeuhmBdUBAo8OCgWmxCt8cc/EIyqjrNL9Xic3jwkrSGnvEKYKBx6zzDb1qvuqzM51JzdE6dUOnBGLDtIg==" saltValue="TQSwEDbLu6xQu0KsOD8AZ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2024-05-07T12:56:15Z</dcterms:modified>
</cp:coreProperties>
</file>