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MORSØ VAND AS (V134)\ØR2025\"/>
    </mc:Choice>
  </mc:AlternateContent>
  <xr:revisionPtr revIDLastSave="0" documentId="13_ncr:1_{02464299-2E3C-4B15-8965-73502D31696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<sst xmlns="http://schemas.openxmlformats.org/spreadsheetml/2006/main" count="333" uniqueCount="144">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</sst>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eMjHFpSO8qZ8E+/4I3B8CpBO9cwyUg77e60GSc5waxK9jp3yvNURcIODislHVcHgdfS2A6hOgAZ4Jhq1/CIhvA==" saltValue="Nu6ULP3v4Zh6yb2lFJWc6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w1mc8TnaDF0AgmWm3xaTBc1UyQ88pHnDBFS/vhYhMwYnpoF8FLMtwLED+BIC/xf2mo3YfiHc6lBwZiCdQbTTww==" saltValue="7h38TYctPCq8qjwm6Ok5t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LA5zb+jK1g+skjHB2VhMrrEXa/48JmwzYMAfLeFKVNe5sTw7WmTtKrj1avPrBLwHgSaYr4HLzRw74cKYukZ7ow==" saltValue="Smtm5IasfkW/HlxWYd1/+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r93P31R4O8+IWBkMKe7gn/Zmj5zjmNCeTj0PpTsBp0xESUbRw2Q2Fi4QhRY/AQbgC/39c+jUzbmu+6Q7bugFAw==" saltValue="E7CGYTdLlLaWb2imiZdsx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NvGRLlYz2A16IkumQHIM26OEA39fJnFJwibz3RQTGTQ/us4RUgdpRmPa10v5lwXitK+HTLSKPYXAVfA1KFWBSg==" saltValue="MDXMAMK3oBkeU9XoIvxng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y/wvMZ8Inu9NfjwSf56prhMh+svXeUF9vya5s1EH9Vm6mJkiVyvqm+cvoTnkyvvkisCRXAuyutH0bKRiNKOBvQ==" saltValue="pgEcz/hecYGfVaJSzFSNL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lVCsUJjh3jDOEH8msGpd8opvZydbIKmX57yyb5t6GI2S8RjOvq80pBGbT6zKj1YQQ1IkmcXjxn/3npbPRkZYdg==" saltValue="EYPgSpvNrAbBNnMQTot0g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7533043.8859915864</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499440.80964124214</v>
      </c>
      <c r="D13" s="44" t="s">
        <v>3</v>
      </c>
      <c r="E13" s="1"/>
    </row>
    <row r="14" spans="1:5" ht="17.100000000000001" customHeight="1" x14ac:dyDescent="0.25">
      <c r="A14" s="1"/>
      <c r="B14" s="22" t="s">
        <v>36</v>
      </c>
      <c r="C14" s="8">
        <f>-SUM(C9,C10:C13)*'Fane 11. Nøgletal'!C16</f>
        <v>-136552.23982575809</v>
      </c>
      <c r="D14" s="44" t="s">
        <v>3</v>
      </c>
      <c r="E14" s="1"/>
    </row>
    <row r="15" spans="1:5" ht="15" customHeight="1" x14ac:dyDescent="0.25">
      <c r="A15" s="1"/>
      <c r="B15" s="41" t="s">
        <v>19</v>
      </c>
      <c r="C15" s="9">
        <f>SUM(C9,C10:C14)</f>
        <v>7895932.4558070702</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3480027.7222881801</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11375960.178095251</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oUH0m3x8j4vxiDJwYKFIo6adHx8lK9rebIGHtqIM+7zwr8waRbIxOAO2VKCSxOcLFiOfhyf7aLZyIpuJTbUfw==" saltValue="bgYdTwdqKCb7j1O8hSwyI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7895932.4558070702</v>
      </c>
      <c r="D9" s="44" t="s">
        <v>3</v>
      </c>
      <c r="E9" s="1"/>
    </row>
    <row r="10" spans="1:5" ht="15" customHeight="1" x14ac:dyDescent="0.25">
      <c r="A10" s="1"/>
      <c r="B10" s="24" t="s">
        <v>17</v>
      </c>
      <c r="C10" s="7">
        <f>C9*'Fane 11. Nøgletal'!C11</f>
        <v>523500.32182000874</v>
      </c>
      <c r="D10" s="44" t="s">
        <v>3</v>
      </c>
      <c r="E10" s="1"/>
    </row>
    <row r="11" spans="1:5" ht="15" customHeight="1" x14ac:dyDescent="0.25">
      <c r="A11" s="1"/>
      <c r="B11" s="24" t="s">
        <v>36</v>
      </c>
      <c r="C11" s="7">
        <f>-SUM(C9:C10)*'Fane 11. Nøgletal'!C16</f>
        <v>-143130.35721966036</v>
      </c>
      <c r="D11" s="44" t="s">
        <v>3</v>
      </c>
      <c r="E11" s="1"/>
    </row>
    <row r="12" spans="1:5" ht="15" customHeight="1" x14ac:dyDescent="0.25">
      <c r="A12" s="1"/>
      <c r="B12" s="51" t="s">
        <v>19</v>
      </c>
      <c r="C12" s="9">
        <f>SUM(C9:C11)</f>
        <v>8276302.4204074182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3710753.5602758867</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11987055.980683304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OltrfGIVxDCvfjhxxnJZA5ScRpSqpqAU5iGPbbss6r3ke6jUuhgeRYW+nXprL1kMurpu45KBLs5+eR7Cv8+/A==" saltValue="Z4PXHoVpN6VgHsbBShJn+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8276302.4204074182</v>
      </c>
      <c r="D9" s="44" t="s">
        <v>3</v>
      </c>
      <c r="E9" s="1"/>
    </row>
    <row r="10" spans="1:5" ht="15" customHeight="1" x14ac:dyDescent="0.25">
      <c r="A10" s="1"/>
      <c r="B10" s="24" t="s">
        <v>17</v>
      </c>
      <c r="C10" s="7">
        <f>C9*'Fane 11. Nøgletal'!C11</f>
        <v>548718.85047301184</v>
      </c>
      <c r="D10" s="44" t="s">
        <v>3</v>
      </c>
      <c r="E10" s="1"/>
    </row>
    <row r="11" spans="1:5" ht="15" customHeight="1" x14ac:dyDescent="0.25">
      <c r="A11" s="1"/>
      <c r="B11" s="24" t="s">
        <v>36</v>
      </c>
      <c r="C11" s="7">
        <f>-SUM(C9:C10)*'Fane 11. Nøgletal'!C16</f>
        <v>-150025.36160496733</v>
      </c>
      <c r="D11" s="44" t="s">
        <v>3</v>
      </c>
      <c r="E11" s="1"/>
    </row>
    <row r="12" spans="1:5" x14ac:dyDescent="0.25">
      <c r="A12" s="1"/>
      <c r="B12" s="51" t="s">
        <v>19</v>
      </c>
      <c r="C12" s="9">
        <f>SUM(C9:C11)</f>
        <v>8674995.9092754629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3956776.5213221777</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12631772.430597641</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oJd/DXFcBxrpi+DKmyeExVawRLHjpS3XhRUudFSCAU/MJesGZhjAo+5/wkFSrLc9uwKTsMffwN03dvf/UA1xw==" saltValue="sVY1CZlMbW8eNyeNbk/oJ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8674995.9092754629</v>
      </c>
      <c r="D9" s="44" t="s">
        <v>3</v>
      </c>
      <c r="E9" s="1"/>
    </row>
    <row r="10" spans="1:5" ht="15" customHeight="1" x14ac:dyDescent="0.25">
      <c r="A10" s="1"/>
      <c r="B10" s="24" t="s">
        <v>17</v>
      </c>
      <c r="C10" s="7">
        <f>C9*'Fane 11. Nøgletal'!C11</f>
        <v>575152.22878496314</v>
      </c>
      <c r="D10" s="44" t="s">
        <v>3</v>
      </c>
      <c r="E10" s="1"/>
    </row>
    <row r="11" spans="1:5" ht="15" customHeight="1" x14ac:dyDescent="0.25">
      <c r="A11" s="1"/>
      <c r="B11" s="24" t="s">
        <v>36</v>
      </c>
      <c r="C11" s="7">
        <f>-SUM(C9:C10)*'Fane 11. Nøgletal'!C16</f>
        <v>-157252.51834702725</v>
      </c>
      <c r="D11" s="44" t="s">
        <v>3</v>
      </c>
      <c r="E11" s="1"/>
    </row>
    <row r="12" spans="1:5" x14ac:dyDescent="0.25">
      <c r="A12" s="1"/>
      <c r="B12" s="51" t="s">
        <v>19</v>
      </c>
      <c r="C12" s="9">
        <f>SUM(C9:C11)</f>
        <v>9092895.6197133996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4219110.8046858385</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13312006.424399238</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TiN0jlmRs403loXYH6JFdvuVimIUWjfOzk4QHwACm3d+LhNTDvRazQaJIenwQZ5ktehtQL9yHoH479Hf2YjuQ==" saltValue="NrNiiPCmx2L85uAlr3pgU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7399884.445373971</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263435.88625531335</v>
      </c>
      <c r="D13" s="44" t="s">
        <v>3</v>
      </c>
      <c r="E13" s="1"/>
    </row>
    <row r="14" spans="1:5" x14ac:dyDescent="0.25">
      <c r="A14" s="1"/>
      <c r="B14" s="22" t="s">
        <v>36</v>
      </c>
      <c r="C14" s="8">
        <v>-130276.44563769785</v>
      </c>
      <c r="D14" s="44" t="s">
        <v>3</v>
      </c>
      <c r="E14" s="1"/>
    </row>
    <row r="15" spans="1:5" x14ac:dyDescent="0.25">
      <c r="A15" s="1"/>
      <c r="B15" s="41" t="s">
        <v>19</v>
      </c>
      <c r="C15" s="9">
        <v>7533043.8859915864</v>
      </c>
      <c r="D15" s="47" t="s">
        <v>3</v>
      </c>
      <c r="E15" s="1"/>
    </row>
    <row r="16" spans="1:5" x14ac:dyDescent="0.25">
      <c r="A16" s="1"/>
      <c r="B16" s="46" t="s">
        <v>11</v>
      </c>
      <c r="C16" s="46"/>
      <c r="D16" s="46"/>
      <c r="E16" s="1"/>
    </row>
    <row r="17" spans="1:5" x14ac:dyDescent="0.25">
      <c r="A17" s="1"/>
      <c r="B17" s="47" t="s">
        <v>11</v>
      </c>
      <c r="C17" s="9">
        <v>4053094.4904531199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11586138.376444707</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NFdAnHJcGLC7p1VpTlfrp7RmH4k6Eb+D71hcikzwiWyNALvE083jwv8dmZVSNynfwZv+fNEhzb/fPjnvHfj0Iw==" saltValue="JHBlnt0Zybh9/hMTk06qw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3046083</v>
      </c>
      <c r="D10" s="12" t="s">
        <v>3</v>
      </c>
      <c r="E10" s="1"/>
    </row>
    <row r="11" spans="1:5" x14ac:dyDescent="0.25">
      <c r="A11" s="1"/>
      <c r="B11" s="55" t="s">
        <v>139</v>
      </c>
      <c r="C11" s="56">
        <v>11607</v>
      </c>
      <c r="D11" s="12" t="s">
        <v>3</v>
      </c>
      <c r="E11" s="1"/>
    </row>
    <row r="12" spans="1:5" x14ac:dyDescent="0.25">
      <c r="A12" s="1"/>
      <c r="B12" s="55" t="s">
        <v>140</v>
      </c>
      <c r="C12" s="56">
        <v>3032</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3060722</v>
      </c>
      <c r="D18" s="11" t="s">
        <v>3</v>
      </c>
      <c r="E18" s="1"/>
    </row>
    <row r="19" spans="1:5" x14ac:dyDescent="0.25">
      <c r="A19" s="1"/>
      <c r="B19" s="65" t="s">
        <v>105</v>
      </c>
      <c r="C19" s="10">
        <f>C18*(1+'Fane 11. Nøgletal'!C11)^2</f>
        <v>3480027.7222881801</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mGJFB6HXwzM6XTVbxyOzTHWfHnO9DXolurKmzdTP/retRnGrj5sLtovR71qWY74DC6p+sq7hcBmvxCQ7zGuYgw==" saltValue="4Tjo9jF8DQEm57Px4+V+y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2400193.6008069068</v>
      </c>
      <c r="D9" s="12" t="s">
        <v>3</v>
      </c>
      <c r="E9" s="1"/>
    </row>
    <row r="10" spans="1:5" x14ac:dyDescent="0.25">
      <c r="A10" s="1"/>
      <c r="B10" s="49" t="s">
        <v>122</v>
      </c>
      <c r="C10" s="8">
        <v>1220321.9715927355</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2400193.6008069068</v>
      </c>
      <c r="D16" s="12" t="s">
        <v>3</v>
      </c>
      <c r="E16" s="1"/>
    </row>
    <row r="17" spans="1:5" ht="26.25" x14ac:dyDescent="0.25">
      <c r="A17" s="1"/>
      <c r="B17" s="62" t="s">
        <v>143</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10902377.306280691</v>
      </c>
      <c r="D21" s="12" t="s">
        <v>3</v>
      </c>
      <c r="E21" s="1"/>
    </row>
    <row r="22" spans="1:5" x14ac:dyDescent="0.25">
      <c r="A22" s="1"/>
      <c r="B22" s="49" t="s">
        <v>129</v>
      </c>
      <c r="C22" s="8">
        <v>9121920</v>
      </c>
      <c r="D22" s="12" t="s">
        <v>3</v>
      </c>
      <c r="E22" s="1"/>
    </row>
    <row r="23" spans="1:5" x14ac:dyDescent="0.25">
      <c r="A23" s="1"/>
      <c r="B23" s="49" t="s">
        <v>24</v>
      </c>
      <c r="C23" s="8">
        <v>0</v>
      </c>
      <c r="D23" s="12" t="s">
        <v>3</v>
      </c>
      <c r="E23" s="1"/>
    </row>
    <row r="24" spans="1:5" x14ac:dyDescent="0.25">
      <c r="A24" s="1"/>
      <c r="B24" s="48" t="s">
        <v>130</v>
      </c>
      <c r="C24" s="54">
        <f>C21-C22-C23</f>
        <v>1780457.3062806912</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jZXdGZlBpj2GPfMgKTh2Vl0ekS+AvSpdOUlaeut1Udtq83wS8rYj0IPTfqw4cjictcfIG40L5YRG4XAywHTdZw==" saltValue="tjeET+tz65g4th34T8/wMg=="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4TcPOQnFR4lCYEh8OSpJFmnU5/wh0VhEBsfzMty6ilNZpEGVYVCjxHhNTvVrpufcEtjfZJvftAo7mLfiC0tBA==" saltValue="9tm2UH0YOLh5BY5bEvpLXQ=="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2024-08-13T10:43:00Z</dcterms:modified>
</cp:coreProperties>
</file>