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iddelfart Spildevand AS (S06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17" i="11" l="1"/>
  <c r="E17" i="11"/>
  <c r="E11" i="11"/>
  <c r="E12" i="11"/>
  <c r="E13" i="11"/>
  <c r="E14" i="1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5" i="11" l="1"/>
  <c r="E16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7" i="11" l="1"/>
  <c r="C10" i="37" s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<sst xmlns="http://schemas.openxmlformats.org/spreadsheetml/2006/main" count="708" uniqueCount="288">
  <si>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</si>
  <si>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</si>
  <si>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</si>
  <si>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</si>
  <si>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</si>
  <si>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</si>
  <si>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</si>
  <si>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</si>
  <si>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</si>
  <si>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</si>
  <si>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</si>
  <si>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</si>
  <si>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</si>
  <si>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</si>
  <si>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</si>
  <si>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</si>
  <si>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</si>
  <si>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</si>
  <si>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</si>
  <si>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</si>
  <si>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</si>
  <si>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</si>
  <si>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</si>
  <si>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</si>
  <si>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</si>
  <si>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</si>
  <si>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</si>
  <si>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</si>
  <si>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</si>
  <si>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</si>
  <si>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</si>
  <si>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</si>
  <si>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</si>
  <si>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</si>
  <si>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</si>
  <si>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</si>
  <si>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</si>
  <si>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</si>
  <si>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</si>
  <si>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</si>
  <si>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</si>
  <si>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</si>
  <si>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</si>
  <si>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</si>
  <si>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</si>
  <si>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</si>
  <si>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</si>
  <si>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</si>
  <si>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</si>
  <si>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</si>
  <si>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</si>
  <si>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</si>
  <si>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</si>
  <si>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</si>
  <si>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</si>
  <si>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</si>
  <si>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</si>
  <si>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</si>
  <si>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</si>
  <si>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</si>
  <si>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</si>
  <si>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</si>
  <si>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</si>
  <si>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</si>
  <si>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</si>
  <si>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</si>
  <si>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</si>
  <si>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</si>
  <si>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</si>
  <si>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</si>
  <si>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</si>
  <si>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</si>
  <si>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</si>
  <si>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</si>
  <si>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</si>
  <si>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</si>
  <si>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</si>
  <si>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</si>
  <si>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</si>
  <si>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</si>
  <si>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</si>
  <si>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</si>
  <si>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</si>
  <si>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</si>
  <si>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</si>
  <si>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</si>
  <si>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</si>
  <si>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</si>
  <si>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</si>
  <si>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</si>
  <si>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</si>
  <si>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</si>
  <si>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</si>
  <si>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</si>
  <si>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</si>
  <si>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</si>
  <si>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</si>
  <si>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</si>
  <si>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</si>
  <si>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</si>
  <si>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</si>
  <si>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</si>
  <si>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</si>
  <si>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</si>
  <si>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</si>
  <si>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</si>
  <si>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</si>
  <si>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</si>
  <si>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</si>
  <si>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</si>
  <si>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</si>
  <si>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</si>
  <si>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</si>
  <si>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</si>
  <si>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</si>
  <si>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</si>
  <si>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</si>
  <si>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</si>
  <si>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</si>
  <si>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</si>
  <si>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</si>
  <si>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</si>
  <si>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</si>
  <si>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</si>
  <si>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</si>
  <si>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</si>
  <si>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</si>
  <si>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</si>
  <si>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</si>
  <si>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</si>
  <si>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</si>
  <si>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</si>
  <si>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</si>
  <si>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</si>
  <si>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</si>
  <si>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</si>
  <si>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</si>
  <si>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</si>
  <si>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</si>
  <si>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</si>
  <si>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</si>
  <si>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</si>
  <si>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</si>
  <si>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</si>
  <si>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</si>
  <si>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</si>
  <si>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</si>
  <si>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</si>
  <si>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</si>
  <si>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</si>
  <si>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</si>
  <si>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</si>
  <si>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</si>
  <si>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</si>
  <si>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</si>
  <si>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</si>
  <si>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</si>
  <si>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</si>
  <si>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</si>
  <si>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</si>
  <si>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</si>
  <si>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</si>
  <si>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</si>
  <si>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</si>
  <si>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</si>
  <si>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</si>
  <si>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</si>
  <si>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</si>
  <si>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</si>
  <si>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</si>
  <si>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</si>
  <si>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</si>
  <si>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</si>
  <si>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</si>
  <si>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</si>
  <si>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</si>
  <si>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</si>
  <si>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</si>
  <si>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</si>
  <si>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</si>
  <si>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</si>
  <si>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</si>
  <si>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</si>
  <si>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</si>
  <si>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</si>
  <si>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</si>
  <si>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</si>
  <si>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</si>
  <si>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</si>
  <si>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</si>
  <si>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</si>
  <si>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</si>
  <si>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</si>
  <si>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</si>
  <si>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</si>
  <si>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</si>
  <si>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</si>
  <si>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</si>
  <si>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</si>
  <si>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</si>
  <si>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</si>
  <si>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</si>
  <si>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</si>
  <si>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</si>
  <si>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</si>
  <si>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</si>
  <si>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</si>
  <si>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</si>
  <si>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</si>
  <si>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</si>
  <si>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</si>
  <si>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</si>
  <si>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</si>
  <si>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</si>
  <si>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</si>
  <si>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</si>
  <si>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</si>
  <si>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</si>
  <si>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</si>
  <si>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</si>
  <si>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</si>
  <si>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</si>
  <si>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</si>
  <si>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</si>
  <si>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</si>
  <si>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</si>
  <si>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</si>
  <si>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</si>
  <si>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</si>
  <si>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</si>
  <si>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</si>
  <si>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</si>
  <si>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</si>
  <si>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</si>
  <si>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</si>
  <si>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</si>
  <si>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</si>
  <si>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</si>
  <si>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</si>
  <si>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</si>
  <si>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</si>
  <si>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</si>
  <si>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</si>
  <si>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</si>
  <si>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</si>
  <si>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</si>
  <si>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</si>
  <si>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</si>
  <si>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</si>
  <si>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</si>
  <si>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</si>
  <si>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</si>
  <si>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</si>
  <si>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</si>
  <si>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</si>
  <si>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</si>
  <si>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</si>
  <si>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</si>
  <si>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</si>
  <si>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</si>
  <si>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</si>
  <si>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</si>
  <si>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</si>
  <si>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</si>
  <si>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</si>
  <si>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</si>
  <si>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</si>
  <si>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</si>
  <si>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</si>
  <si>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</si>
  <si>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</si>
  <si>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</si>
  <si>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Strømpeforing Ø 200 mm &lt; Ledningsnet ≤ Ø 500 mm</t>
  </si>
  <si>
    <t>50</t>
  </si>
  <si>
    <t>Ø 200 mm &lt; Ledningsnet ≤ Ø 500 mm</t>
  </si>
  <si>
    <t>75</t>
  </si>
  <si>
    <t>Brønde</t>
  </si>
  <si>
    <t>Stik</t>
  </si>
  <si>
    <t>Slutafvanding, slam - højteknologisk (centrifuger), Konstruktioner</t>
  </si>
  <si>
    <t>60</t>
  </si>
  <si>
    <t>Slutafvanding, slam - højteknologisk (centrifuger), Mek/El</t>
  </si>
  <si>
    <t>20</t>
  </si>
  <si>
    <t>Slutafvanding, slam - højteknologisk (centrifuger), SRO</t>
  </si>
  <si>
    <t>10</t>
  </si>
  <si>
    <t>Udvidelse af forsyningsområde</t>
  </si>
  <si>
    <t>Ingen 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</si>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</sst>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1384496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68092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212256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84785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40921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1790550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1834505.9254620001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81739204.435517371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76410910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5328294.4355173707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75432740.405270144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85675937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-10243196.594729856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74392134.972181261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74572168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-180033.02781873941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-2457451.0796062425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286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287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-180033.02781873941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-90016.513909369707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272</v>
      </c>
      <c r="C10" s="112" t="s">
        <v>273</v>
      </c>
      <c r="D10" s="9">
        <v>33909387</v>
      </c>
      <c r="E10" s="9">
        <f>IFERROR(D10/C10,0)</f>
        <v>678187.74</v>
      </c>
      <c r="F10" s="9">
        <v>0</v>
      </c>
      <c r="G10" s="9">
        <v>339094</v>
      </c>
      <c r="H10" s="14" t="s">
        <v>3</v>
      </c>
      <c r="I10" s="1"/>
    </row>
    <row r="11" spans="1:9" ht="26.25" x14ac:dyDescent="0.25">
      <c r="A11" s="1"/>
      <c r="B11" s="56" t="s">
        <v>274</v>
      </c>
      <c r="C11" s="112" t="s">
        <v>275</v>
      </c>
      <c r="D11" s="9">
        <v>2240502</v>
      </c>
      <c r="E11" s="9">
        <f t="shared" ref="E11:E14" si="0">IFERROR(D11/C11,0)</f>
        <v>29873.360000000001</v>
      </c>
      <c r="F11" s="9">
        <v>0</v>
      </c>
      <c r="G11" s="9">
        <v>22405</v>
      </c>
      <c r="H11" s="14" t="s">
        <v>3</v>
      </c>
      <c r="I11" s="1"/>
    </row>
    <row r="12" spans="1:9" x14ac:dyDescent="0.25">
      <c r="A12" s="1"/>
      <c r="B12" s="56" t="s">
        <v>276</v>
      </c>
      <c r="C12" s="112" t="s">
        <v>275</v>
      </c>
      <c r="D12" s="9">
        <v>1382273</v>
      </c>
      <c r="E12" s="9">
        <f t="shared" si="0"/>
        <v>18430.306666666667</v>
      </c>
      <c r="F12" s="9">
        <v>0</v>
      </c>
      <c r="G12" s="9">
        <v>13823</v>
      </c>
      <c r="H12" s="14" t="s">
        <v>3</v>
      </c>
      <c r="I12" s="1"/>
    </row>
    <row r="13" spans="1:9" x14ac:dyDescent="0.25">
      <c r="A13" s="1"/>
      <c r="B13" s="56" t="s">
        <v>277</v>
      </c>
      <c r="C13" s="112" t="s">
        <v>275</v>
      </c>
      <c r="D13" s="9">
        <v>419826</v>
      </c>
      <c r="E13" s="9">
        <f t="shared" si="0"/>
        <v>5597.68</v>
      </c>
      <c r="F13" s="9">
        <v>0</v>
      </c>
      <c r="G13" s="9">
        <v>4198</v>
      </c>
      <c r="H13" s="14" t="s">
        <v>3</v>
      </c>
      <c r="I13" s="1"/>
    </row>
    <row r="14" spans="1:9" ht="51.75" x14ac:dyDescent="0.25">
      <c r="A14" s="1"/>
      <c r="B14" s="56" t="s">
        <v>278</v>
      </c>
      <c r="C14" s="112" t="s">
        <v>279</v>
      </c>
      <c r="D14" s="9">
        <v>1971119</v>
      </c>
      <c r="E14" s="9">
        <f t="shared" si="0"/>
        <v>32851.98333333333</v>
      </c>
      <c r="F14" s="9">
        <v>0</v>
      </c>
      <c r="G14" s="9">
        <v>19711</v>
      </c>
      <c r="H14" s="14" t="s">
        <v>3</v>
      </c>
      <c r="I14" s="1"/>
    </row>
    <row r="15" spans="1:9" ht="39" x14ac:dyDescent="0.25">
      <c r="A15" s="1"/>
      <c r="B15" s="56" t="s">
        <v>280</v>
      </c>
      <c r="C15" s="112" t="s">
        <v>281</v>
      </c>
      <c r="D15" s="9">
        <v>3942237</v>
      </c>
      <c r="E15" s="9">
        <f t="shared" ref="E15:E16" si="1">IFERROR(D15/C15,0)</f>
        <v>197111.85</v>
      </c>
      <c r="F15" s="9">
        <v>0</v>
      </c>
      <c r="G15" s="9">
        <v>39422</v>
      </c>
      <c r="H15" s="14" t="s">
        <v>3</v>
      </c>
      <c r="I15" s="1"/>
    </row>
    <row r="16" spans="1:9" ht="39" x14ac:dyDescent="0.25">
      <c r="A16" s="1"/>
      <c r="B16" s="56" t="s">
        <v>282</v>
      </c>
      <c r="C16" s="112" t="s">
        <v>283</v>
      </c>
      <c r="D16" s="9">
        <v>657040</v>
      </c>
      <c r="E16" s="9">
        <f t="shared" si="1"/>
        <v>65704</v>
      </c>
      <c r="F16" s="9">
        <v>0</v>
      </c>
      <c r="G16" s="9">
        <v>6570</v>
      </c>
      <c r="H16" s="14" t="s">
        <v>3</v>
      </c>
      <c r="I16" s="1"/>
    </row>
    <row r="17" spans="1:9" x14ac:dyDescent="0.25">
      <c r="A17" s="1"/>
      <c r="B17" s="89" t="s">
        <v>238</v>
      </c>
      <c r="C17" s="90"/>
      <c r="D17" s="91"/>
      <c r="E17" s="12">
        <f>SUM(E10:E16)</f>
        <v>1027756.9199999999</v>
      </c>
      <c r="F17" s="12">
        <f t="shared" ref="F17" si="2">SUM(F10:F16)</f>
        <v>0</v>
      </c>
      <c r="G17" s="12">
        <f>SUM(G10:G16)</f>
        <v>445223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Anlægsprojekter'!F17</f>
        <v>0</v>
      </c>
      <c r="D10" s="14" t="s">
        <v>3</v>
      </c>
      <c r="E10" s="9">
        <f>SUM('Fane 9. Anlægsprojekter'!E17,'Fane 9. Anlægsprojekter'!G17)</f>
        <v>1472979.92</v>
      </c>
      <c r="F10" s="14" t="s">
        <v>3</v>
      </c>
      <c r="G10" s="1"/>
    </row>
    <row r="11" spans="1:7" x14ac:dyDescent="0.25">
      <c r="A11" s="1"/>
      <c r="B11" s="113" t="s">
        <v>284</v>
      </c>
      <c r="C11" s="22">
        <v>52360</v>
      </c>
      <c r="D11" s="14" t="s">
        <v>3</v>
      </c>
      <c r="E11" s="9">
        <v>44724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52360</v>
      </c>
      <c r="D12" s="13" t="s">
        <v>3</v>
      </c>
      <c r="E12" s="12">
        <f>SUM(E10:E11)</f>
        <v>1517703.92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52998.792000000001</v>
      </c>
      <c r="D13" s="13" t="s">
        <v>3</v>
      </c>
      <c r="E13" s="12">
        <f>E12*(1+'Fane 14. Nøgletal'!C13)</f>
        <v>1536219.9078239999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52rWKHmZDYijN2XT25mpyijnDy4XFYT2T9sqf47aUX2/gaK/NiklsssIsIr8hk5eoFE2u7imPfX9cx8mrOwtw==" saltValue="qgP7ZYrXwCnf+WtRa7XRJ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285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285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285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285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nAiut6fzoxk7D7+L3B6hgJxQmD2+AkILZ+JFChABd/+RczwtfTZdJLN7NHxiLoYCE1S5GBE4xcH7JRcNauIbA==" saltValue="bq86//vdJC20eJpFNf67M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71869324.952803642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52998.792000000001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1536219.9078239999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1435214.1697080845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-822012.52362998785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-476221.46246558352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-1536883.7128172757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72058640.123422861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1834505.9254620001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-2457451.0796062425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71435694.969278619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72058640.123422861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879115.40950575902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-800544.00041933847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-472390.73702151037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-1464927.1654244729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70199893.63006331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1856886.8977526363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-90016.513909369707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71966764.013906583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70199893.63006331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856438.70228677243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-779894.03601519775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-468590.82593290933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-1442022.2967294783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68365825.173672497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1879540.9179052187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-90016.513909369707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70155349.577668339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68365825.173672497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834063.06711880455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-759518.23518677277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-464821.48132910498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-1419475.5571089648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66556072.967166469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1902471.3171036623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68458544.284270138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71403716.473147005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422487.20250000001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1403641.9850640001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1442627.9595160068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-819583.77134536719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-475478.53702503094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-1508086.3590529643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71869324.952803642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1687160.1548340002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-2457451.0796062425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71099034.028031409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23511839.358604852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470236.78717209707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23444830.616432831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-18738.228616252003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468521.84775633155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23359328.024511304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467186.56049022608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23343116.650862295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430810.20038925001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475478.53702503094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23757427.746016778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53645.377262399998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476221.46246558352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23619536.851075519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472390.73702151037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23429541.296645466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468590.82593290933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23241074.066455249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464821.48132910498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51404008.674181432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467776.47893505107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51827616.2586632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-304585.3431039562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911957.64720539865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51496767.050550044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87586.017081389975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912254.77514334396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51670338.628850102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1431293.7321697611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1508086.3590529643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52609938.858205654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1554961.7906994526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1536883.7128172757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53270078.742708102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1464927.1654244729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52437174.426526487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1442022.2967294783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51617292.985780537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1419475.5571089648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1.439324298542362E-2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1.097571476624234E-2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2020-09-03T11:34:00Z</dcterms:modified>
</cp:coreProperties>
</file>