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Bording Vandværk a.m.b.a. (V026)\ØR2024\"/>
    </mc:Choice>
  </mc:AlternateContent>
  <xr:revisionPtr revIDLastSave="0" documentId="13_ncr:1_{5BBEB4D5-992E-44AB-8491-23B8B0516A6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c r="E31" i="16" l="1"/>
  <c r="E33" i="16" s="1"/>
  <c r="E27" i="16"/>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<sst xmlns="http://schemas.openxmlformats.org/spreadsheetml/2006/main" count="346" uniqueCount="151">
  <si>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</si>
  <si>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</si>
  <si>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</si>
  <si>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</si>
  <si>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</si>
  <si>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</si>
  <si>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</si>
  <si>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</si>
  <si>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</si>
  <si>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</si>
  <si>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</si>
  <si>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</si>
  <si>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</si>
  <si>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</si>
  <si>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</si>
  <si>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</si>
  <si>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</si>
  <si>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</si>
  <si>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</si>
  <si>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</si>
  <si>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</si>
  <si>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</si>
  <si>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</si>
  <si>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</si>
  <si>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</si>
  <si>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</si>
  <si>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</si>
  <si>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</si>
  <si>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</si>
  <si>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</si>
  <si>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</si>
  <si>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</si>
  <si>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</si>
  <si>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</si>
  <si>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</si>
  <si>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</si>
  <si>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</si>
  <si>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</si>
  <si>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</si>
  <si>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</si>
  <si>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</si>
  <si>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</si>
  <si>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</si>
  <si>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</si>
  <si>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</si>
  <si>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</si>
  <si>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</si>
  <si>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</si>
  <si>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</si>
  <si>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</si>
  <si>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</si>
  <si>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</si>
  <si>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</si>
  <si>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</si>
  <si>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</si>
  <si>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</si>
  <si>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</si>
  <si>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</si>
  <si>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</si>
  <si>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</si>
  <si>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</si>
  <si>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</si>
  <si>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</si>
  <si>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</si>
  <si>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</si>
  <si>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</si>
  <si>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</si>
  <si>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</si>
  <si>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</si>
  <si>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</si>
  <si>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</si>
  <si>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</si>
  <si>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</si>
  <si>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</si>
  <si>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</si>
  <si>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</si>
  <si>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</si>
  <si>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</si>
  <si>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</si>
  <si>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</si>
  <si>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</si>
  <si>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</si>
  <si>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</si>
  <si>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</si>
  <si>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</si>
  <si>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</si>
  <si>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</si>
  <si>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</si>
  <si>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</si>
  <si>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</si>
  <si>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</si>
  <si>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</si>
  <si>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</si>
  <si>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</si>
  <si>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</si>
  <si>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</si>
  <si>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</si>
  <si>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</si>
  <si>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</si>
  <si>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</si>
  <si>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</si>
  <si>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</si>
  <si>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</si>
  <si>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</si>
  <si>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</si>
  <si>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</si>
  <si>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</si>
  <si>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</si>
  <si>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</si>
  <si>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</si>
  <si>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</si>
  <si>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</si>
  <si>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</si>
  <si>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</si>
  <si>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</si>
  <si>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</si>
  <si>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</si>
  <si>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</si>
  <si>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</si>
  <si>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</si>
  <si>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</si>
  <si>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</si>
  <si>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</si>
  <si>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</si>
  <si>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</si>
  <si>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</si>
  <si>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</si>
  <si>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</si>
  <si>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</si>
  <si>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</si>
  <si>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</si>
  <si>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</si>
  <si>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</si>
  <si>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</si>
  <si>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</si>
  <si>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</si>
  <si>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</si>
  <si>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</si>
  <si>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</si>
  <si>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</si>
  <si>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Engangstillæg til de økonomiske rammer for 2024</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</si>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</sst>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3" t="s">
        <v>4</v>
      </c>
      <c r="E6" s="73"/>
      <c r="F6" s="73"/>
      <c r="G6" s="73"/>
      <c r="H6" s="3"/>
      <c r="I6" s="1"/>
    </row>
    <row r="7" spans="1:9" ht="15" customHeight="1" x14ac:dyDescent="0.25">
      <c r="A7" s="1"/>
      <c r="B7" s="1"/>
      <c r="C7" s="3"/>
      <c r="D7" s="73"/>
      <c r="E7" s="73"/>
      <c r="F7" s="73"/>
      <c r="G7" s="73"/>
      <c r="H7" s="3"/>
      <c r="I7" s="1"/>
    </row>
    <row r="8" spans="1:9" ht="15.75" x14ac:dyDescent="0.25">
      <c r="A8" s="1"/>
      <c r="B8" s="1"/>
      <c r="C8" s="4"/>
      <c r="D8" s="78" t="s">
        <v>127</v>
      </c>
      <c r="E8" s="78"/>
      <c r="F8" s="78"/>
      <c r="G8" s="78"/>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7" t="s">
        <v>5</v>
      </c>
      <c r="E11" s="77"/>
      <c r="F11" s="77"/>
      <c r="G11" s="77"/>
      <c r="H11" s="5"/>
      <c r="I11" s="1"/>
    </row>
    <row r="12" spans="1:9" x14ac:dyDescent="0.25">
      <c r="A12" s="1"/>
      <c r="B12" s="1"/>
      <c r="C12" s="1"/>
      <c r="D12" s="1"/>
      <c r="E12" s="1"/>
      <c r="F12" s="1"/>
      <c r="G12" s="1"/>
      <c r="H12" s="1"/>
      <c r="I12" s="1"/>
    </row>
    <row r="13" spans="1:9" x14ac:dyDescent="0.25">
      <c r="A13" s="1"/>
      <c r="B13" s="1"/>
      <c r="C13" s="6" t="s">
        <v>6</v>
      </c>
      <c r="D13" s="70" t="s">
        <v>79</v>
      </c>
      <c r="E13" s="71"/>
      <c r="F13" s="71"/>
      <c r="G13" s="72"/>
      <c r="H13" s="1"/>
      <c r="I13" s="1"/>
    </row>
    <row r="14" spans="1:9" x14ac:dyDescent="0.25">
      <c r="A14" s="1"/>
      <c r="B14" s="1"/>
      <c r="C14" s="6" t="s">
        <v>14</v>
      </c>
      <c r="D14" s="70" t="s">
        <v>109</v>
      </c>
      <c r="E14" s="71"/>
      <c r="F14" s="71"/>
      <c r="G14" s="72"/>
      <c r="H14" s="1"/>
      <c r="I14" s="1"/>
    </row>
    <row r="15" spans="1:9" x14ac:dyDescent="0.25">
      <c r="A15" s="1"/>
      <c r="B15" s="1"/>
      <c r="C15" s="6" t="s">
        <v>26</v>
      </c>
      <c r="D15" s="70" t="s">
        <v>67</v>
      </c>
      <c r="E15" s="71"/>
      <c r="F15" s="71"/>
      <c r="G15" s="72"/>
      <c r="H15" s="1"/>
      <c r="I15" s="1"/>
    </row>
    <row r="16" spans="1:9" x14ac:dyDescent="0.25">
      <c r="A16" s="1"/>
      <c r="B16" s="1"/>
      <c r="C16" s="6" t="s">
        <v>27</v>
      </c>
      <c r="D16" s="70" t="s">
        <v>106</v>
      </c>
      <c r="E16" s="71"/>
      <c r="F16" s="71"/>
      <c r="G16" s="72"/>
      <c r="H16" s="1"/>
      <c r="I16" s="1"/>
    </row>
    <row r="17" spans="1:9" x14ac:dyDescent="0.25">
      <c r="A17" s="1"/>
      <c r="B17" s="1"/>
      <c r="C17" s="6" t="s">
        <v>44</v>
      </c>
      <c r="D17" s="70" t="s">
        <v>107</v>
      </c>
      <c r="E17" s="71"/>
      <c r="F17" s="71"/>
      <c r="G17" s="72"/>
      <c r="H17" s="1"/>
      <c r="I17" s="1"/>
    </row>
    <row r="18" spans="1:9" x14ac:dyDescent="0.25">
      <c r="A18" s="1"/>
      <c r="B18" s="1"/>
      <c r="C18" s="6" t="s">
        <v>7</v>
      </c>
      <c r="D18" s="82" t="s">
        <v>11</v>
      </c>
      <c r="E18" s="83"/>
      <c r="F18" s="83"/>
      <c r="G18" s="84"/>
      <c r="H18" s="1"/>
      <c r="I18" s="1"/>
    </row>
    <row r="19" spans="1:9" x14ac:dyDescent="0.25">
      <c r="A19" s="1"/>
      <c r="B19" s="1"/>
      <c r="C19" s="6" t="s">
        <v>8</v>
      </c>
      <c r="D19" s="74" t="s">
        <v>108</v>
      </c>
      <c r="E19" s="75"/>
      <c r="F19" s="75"/>
      <c r="G19" s="76"/>
      <c r="H19" s="1"/>
      <c r="I19" s="1"/>
    </row>
    <row r="20" spans="1:9" x14ac:dyDescent="0.25">
      <c r="A20" s="1"/>
      <c r="B20" s="1"/>
      <c r="C20" s="6" t="s">
        <v>41</v>
      </c>
      <c r="D20" s="74" t="s">
        <v>82</v>
      </c>
      <c r="E20" s="75"/>
      <c r="F20" s="75"/>
      <c r="G20" s="76"/>
      <c r="H20" s="1"/>
      <c r="I20" s="1"/>
    </row>
    <row r="21" spans="1:9" x14ac:dyDescent="0.25">
      <c r="A21" s="1"/>
      <c r="B21" s="1"/>
      <c r="C21" s="6" t="s">
        <v>105</v>
      </c>
      <c r="D21" s="74" t="s">
        <v>78</v>
      </c>
      <c r="E21" s="75"/>
      <c r="F21" s="75"/>
      <c r="G21" s="76"/>
      <c r="H21" s="1"/>
      <c r="I21" s="1"/>
    </row>
    <row r="22" spans="1:9" x14ac:dyDescent="0.25">
      <c r="A22" s="1"/>
      <c r="B22" s="1"/>
      <c r="C22" s="6" t="s">
        <v>89</v>
      </c>
      <c r="D22" s="74" t="s">
        <v>33</v>
      </c>
      <c r="E22" s="75"/>
      <c r="F22" s="75"/>
      <c r="G22" s="76"/>
      <c r="H22" s="1"/>
      <c r="I22" s="1"/>
    </row>
    <row r="23" spans="1:9" x14ac:dyDescent="0.25">
      <c r="A23" s="1"/>
      <c r="B23" s="1"/>
      <c r="C23" s="6" t="s">
        <v>90</v>
      </c>
      <c r="D23" s="74" t="s">
        <v>34</v>
      </c>
      <c r="E23" s="75"/>
      <c r="F23" s="75"/>
      <c r="G23" s="76"/>
      <c r="H23" s="1"/>
      <c r="I23" s="1"/>
    </row>
    <row r="24" spans="1:9" x14ac:dyDescent="0.25">
      <c r="A24" s="1"/>
      <c r="B24" s="1"/>
      <c r="C24" s="6" t="s">
        <v>9</v>
      </c>
      <c r="D24" s="74" t="s">
        <v>47</v>
      </c>
      <c r="E24" s="75"/>
      <c r="F24" s="75"/>
      <c r="G24" s="76"/>
      <c r="H24" s="1"/>
      <c r="I24" s="1"/>
    </row>
    <row r="25" spans="1:9" x14ac:dyDescent="0.25">
      <c r="A25" s="1"/>
      <c r="B25" s="1"/>
      <c r="C25" s="6" t="s">
        <v>37</v>
      </c>
      <c r="D25" s="74" t="s">
        <v>28</v>
      </c>
      <c r="E25" s="75"/>
      <c r="F25" s="75"/>
      <c r="G25" s="76"/>
      <c r="H25" s="1"/>
      <c r="I25" s="1"/>
    </row>
    <row r="26" spans="1:9" x14ac:dyDescent="0.25">
      <c r="A26" s="1"/>
      <c r="B26" s="1"/>
      <c r="C26" s="6" t="s">
        <v>91</v>
      </c>
      <c r="D26" s="79" t="s">
        <v>42</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Rx97OzSau4pLXUDGr01kNEvTW5aTlnKpTAbFZ0K1SkZI5MrIEFi2IYqvqIz0Ak+U9+PywClvXi//6RM6l/jxZg==" saltValue="WbxQF5XRFxtfGc1M7ajvx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83</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75</v>
      </c>
      <c r="C8" s="90"/>
      <c r="D8" s="90"/>
      <c r="E8" s="90"/>
      <c r="F8" s="90"/>
      <c r="G8" s="90"/>
      <c r="H8" s="90"/>
      <c r="I8" s="90"/>
      <c r="J8" s="90"/>
      <c r="K8" s="91"/>
      <c r="L8" s="1"/>
    </row>
    <row r="9" spans="1:12" ht="39.75" customHeight="1" x14ac:dyDescent="0.25">
      <c r="A9" s="1"/>
      <c r="B9" s="41" t="s">
        <v>0</v>
      </c>
      <c r="C9" s="16" t="s">
        <v>1</v>
      </c>
      <c r="D9" s="114" t="s">
        <v>80</v>
      </c>
      <c r="E9" s="115"/>
      <c r="F9" s="114" t="s">
        <v>2</v>
      </c>
      <c r="G9" s="115"/>
      <c r="H9" s="114" t="s">
        <v>81</v>
      </c>
      <c r="I9" s="115"/>
      <c r="J9" s="114" t="s">
        <v>22</v>
      </c>
      <c r="K9" s="115"/>
      <c r="L9" s="1"/>
    </row>
    <row r="10" spans="1:12" x14ac:dyDescent="0.25">
      <c r="A10" s="1"/>
      <c r="B10" s="65" t="s">
        <v>132</v>
      </c>
      <c r="C10" s="29">
        <v>0</v>
      </c>
      <c r="D10" s="8">
        <v>0</v>
      </c>
      <c r="E10" s="12" t="s">
        <v>3</v>
      </c>
      <c r="F10" s="8">
        <f>IFERROR(D10/C10,0)</f>
        <v>0</v>
      </c>
      <c r="G10" s="12" t="s">
        <v>3</v>
      </c>
      <c r="H10" s="8">
        <v>0</v>
      </c>
      <c r="I10" s="12" t="s">
        <v>3</v>
      </c>
      <c r="J10" s="8">
        <v>0</v>
      </c>
      <c r="K10" s="12" t="s">
        <v>3</v>
      </c>
      <c r="L10" s="1"/>
    </row>
    <row r="11" spans="1:12" x14ac:dyDescent="0.25">
      <c r="A11" s="1"/>
      <c r="B11" s="53" t="s">
        <v>76</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6Rd8FXMh0NaIkzHfLfXCiUiZ82yM+yvAan2ev/W+55uZaOyH6o6Ci1sk732oiYJ5w2ZcZHC2t+oRVyEhoVmZ6g==" saltValue="pQOcW/arASGUdl11Tlk9I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84</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0</v>
      </c>
      <c r="D16" s="11" t="s">
        <v>3</v>
      </c>
      <c r="E16" s="10">
        <f>SUM(E10:E15)</f>
        <v>0</v>
      </c>
      <c r="F16" s="11" t="s">
        <v>3</v>
      </c>
      <c r="G16" s="1"/>
    </row>
    <row r="17" spans="1:7" x14ac:dyDescent="0.25">
      <c r="A17" s="1"/>
      <c r="B17" s="68"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wZdXtA51oOFoGqT+7H0Vct29CIcqvtr5cM8w7E+DBs7Bdp0TQlndvED+1VO0uHVj+YoYJYuUTzGzVQCnc6U8Iw==" saltValue="/2jlbwhULWSUCAY+kwJB6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140</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gVRgEf6Zal76EwFwanzAnDR1GEgYP9D9u9RYQcPFPUkkABadMJdmeX4VXUI3LBYpW1ba7Ke6wuMwQxFoO4uWQ==" saltValue="nuHmcz4BOcF725/5ietpk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51</v>
      </c>
      <c r="C8" s="90"/>
      <c r="D8" s="90"/>
      <c r="E8" s="90"/>
      <c r="F8" s="91"/>
      <c r="G8" s="1"/>
    </row>
    <row r="9" spans="1:7" ht="15" customHeight="1" x14ac:dyDescent="0.25">
      <c r="A9" s="1"/>
      <c r="B9" s="66" t="s">
        <v>53</v>
      </c>
      <c r="C9" s="117" t="s">
        <v>10</v>
      </c>
      <c r="D9" s="118"/>
      <c r="E9" s="117" t="s">
        <v>23</v>
      </c>
      <c r="F9" s="118"/>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4zX5iI7pCjd+sWPwHULzOEOIdChb5A8MCU/q/UNTuDGpf3H7aI9kvFW3r0HsnU9Uaohrt+ONRfoKG6zzIXnGfQ==" saltValue="Ccgj09smJmRF6NoMNGoHX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131</v>
      </c>
      <c r="C9" s="90"/>
      <c r="D9" s="90"/>
      <c r="E9" s="90"/>
      <c r="F9" s="91"/>
      <c r="G9" s="1"/>
    </row>
    <row r="10" spans="1:7" ht="26.25" x14ac:dyDescent="0.25">
      <c r="A10" s="1"/>
      <c r="B10" s="66" t="s">
        <v>16</v>
      </c>
      <c r="C10" s="66" t="s">
        <v>10</v>
      </c>
      <c r="D10" s="67"/>
      <c r="E10" s="66" t="s">
        <v>23</v>
      </c>
      <c r="F10" s="67"/>
      <c r="G10" s="1"/>
    </row>
    <row r="11" spans="1:7" x14ac:dyDescent="0.25">
      <c r="A11" s="1"/>
      <c r="B11" s="49" t="s">
        <v>136</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q0mvhwvb3ykf6PSNaH3Vn4UyVGXHr73MeB/olGvggcfPggeoPxGi4gLW8H0emL49898LasxSDMjVHqP1Q/BXQ==" saltValue="hNnEkclr/7K81OTfja0p+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88</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39</v>
      </c>
      <c r="C20" s="69"/>
      <c r="D20" s="1"/>
    </row>
    <row r="21" spans="1:4" x14ac:dyDescent="0.25">
      <c r="A21" s="1"/>
      <c r="B21" s="23" t="s">
        <v>43</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3fCsDNeYYm8BRPq5R2nJ7Y0zAlxEsRevjqoXK1d0Wff4kb831m2tsdJ3q17sqxwE1Z4mp03ZBNvH0ECrCMYArw==" saltValue="PHN37qJ/qq9V+S+3ZOTuB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110</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49</v>
      </c>
      <c r="C9" s="45"/>
      <c r="D9" s="45"/>
      <c r="E9" s="7">
        <f>'Fane 3. Omkostninger i ØR2023'!E15</f>
        <v>2867408.9414671795</v>
      </c>
      <c r="F9" s="45" t="s">
        <v>3</v>
      </c>
      <c r="G9" s="1"/>
    </row>
    <row r="10" spans="1:7" ht="17.100000000000001" customHeight="1" x14ac:dyDescent="0.25">
      <c r="A10" s="1"/>
      <c r="B10" s="24" t="s">
        <v>45</v>
      </c>
      <c r="C10" s="45"/>
      <c r="D10" s="45"/>
      <c r="E10" s="7">
        <f>'Fane 8.1. Varige tillæg'!C17+'Fane 8.1. Varige tillæg'!E17</f>
        <v>0</v>
      </c>
      <c r="F10" s="45" t="s">
        <v>3</v>
      </c>
      <c r="G10" s="1"/>
    </row>
    <row r="11" spans="1:7" ht="17.100000000000001" customHeight="1" x14ac:dyDescent="0.25">
      <c r="A11" s="1"/>
      <c r="B11" s="24" t="s">
        <v>46</v>
      </c>
      <c r="C11" s="45"/>
      <c r="D11" s="45"/>
      <c r="E11" s="8">
        <f>-('Fane 10. Bortfald'!C13+'Fane 10. Bortfald'!E13)</f>
        <v>0</v>
      </c>
      <c r="F11" s="45" t="s">
        <v>3</v>
      </c>
      <c r="G11" s="1"/>
    </row>
    <row r="12" spans="1:7" ht="17.100000000000001" customHeight="1" x14ac:dyDescent="0.25">
      <c r="A12" s="1"/>
      <c r="B12" s="24" t="s">
        <v>48</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102079.75831623159</v>
      </c>
      <c r="F13" s="45" t="s">
        <v>3</v>
      </c>
      <c r="G13" s="1"/>
    </row>
    <row r="14" spans="1:7" ht="17.100000000000001" customHeight="1" x14ac:dyDescent="0.25">
      <c r="A14" s="1"/>
      <c r="B14" s="24" t="s">
        <v>39</v>
      </c>
      <c r="C14" s="45"/>
      <c r="D14" s="45"/>
      <c r="E14" s="8">
        <f>-SUM(E9,E10:E13)*'Fane 11. Nøgletal'!C21</f>
        <v>-50481.307896317987</v>
      </c>
      <c r="F14" s="45" t="s">
        <v>3</v>
      </c>
      <c r="G14" s="1"/>
    </row>
    <row r="15" spans="1:7" ht="15" customHeight="1" x14ac:dyDescent="0.25">
      <c r="A15" s="1"/>
      <c r="B15" s="56" t="s">
        <v>19</v>
      </c>
      <c r="C15" s="28"/>
      <c r="D15" s="28"/>
      <c r="E15" s="9">
        <f>SUM(E9,E10:E14)</f>
        <v>2919007.391887093</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1949875.3697471998</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77</v>
      </c>
      <c r="C21" s="45"/>
      <c r="D21" s="45"/>
      <c r="E21" s="8">
        <f>-SUM(E19:E20)*'Fane 11. Nøgletal'!C21</f>
        <v>0</v>
      </c>
      <c r="F21" s="45" t="s">
        <v>3</v>
      </c>
      <c r="G21" s="1"/>
    </row>
    <row r="22" spans="1:7" ht="15" customHeight="1" x14ac:dyDescent="0.25">
      <c r="A22" s="1"/>
      <c r="B22" s="56" t="s">
        <v>35</v>
      </c>
      <c r="C22" s="28"/>
      <c r="D22" s="28"/>
      <c r="E22" s="9">
        <f>SUM(E19:E21)</f>
        <v>0</v>
      </c>
      <c r="F22" s="47" t="s">
        <v>3</v>
      </c>
      <c r="G22" s="1"/>
    </row>
    <row r="23" spans="1:7" x14ac:dyDescent="0.25">
      <c r="A23" s="1"/>
      <c r="B23" s="46" t="s">
        <v>54</v>
      </c>
      <c r="C23" s="46"/>
      <c r="D23" s="46"/>
      <c r="E23" s="46"/>
      <c r="F23" s="46"/>
      <c r="G23" s="1"/>
    </row>
    <row r="24" spans="1:7" x14ac:dyDescent="0.25">
      <c r="A24" s="1"/>
      <c r="B24" s="56" t="s">
        <v>55</v>
      </c>
      <c r="C24" s="28"/>
      <c r="D24" s="28"/>
      <c r="E24" s="9">
        <f>'Fane 5. Kontrol af ØR2022'!E27</f>
        <v>0</v>
      </c>
      <c r="F24" s="47" t="s">
        <v>3</v>
      </c>
      <c r="G24" s="1"/>
    </row>
    <row r="25" spans="1:7" x14ac:dyDescent="0.25">
      <c r="A25" s="1"/>
      <c r="B25" s="46" t="s">
        <v>64</v>
      </c>
      <c r="C25" s="46"/>
      <c r="D25" s="46"/>
      <c r="E25" s="46"/>
      <c r="F25" s="46"/>
      <c r="G25" s="1"/>
    </row>
    <row r="26" spans="1:7" x14ac:dyDescent="0.25">
      <c r="A26" s="1"/>
      <c r="B26" s="47" t="s">
        <v>65</v>
      </c>
      <c r="C26" s="47"/>
      <c r="D26" s="47"/>
      <c r="E26" s="9">
        <f>'Fane 6. Skattesagen'!G13</f>
        <v>0</v>
      </c>
      <c r="F26" s="47" t="s">
        <v>3</v>
      </c>
      <c r="G26" s="1"/>
    </row>
    <row r="27" spans="1:7" x14ac:dyDescent="0.25">
      <c r="A27" s="1"/>
      <c r="B27" s="46" t="s">
        <v>50</v>
      </c>
      <c r="C27" s="46"/>
      <c r="D27" s="46"/>
      <c r="E27" s="10">
        <f>SUM(E15,E17,E22,E24,E26)</f>
        <v>4868882.761634293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iTrCl9PyVQH6ToMwJIB1cfuysQIQNzMN897WS2jnowRqvbSR6RckPkR/jVG+SIP6565xbA5KMs8/8h1xsKiuw==" saltValue="0WAT9Yn8PUnw8Vz5jO0GD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56</v>
      </c>
      <c r="C8" s="45"/>
      <c r="D8" s="45"/>
      <c r="E8" s="7">
        <f>'Fane 2.1. Økonomisk ramme 2024'!E15</f>
        <v>2919007.391887093</v>
      </c>
      <c r="F8" s="45" t="s">
        <v>3</v>
      </c>
      <c r="G8" s="1"/>
    </row>
    <row r="9" spans="1:7" ht="15" customHeight="1" x14ac:dyDescent="0.25">
      <c r="A9" s="1"/>
      <c r="B9" s="27" t="s">
        <v>17</v>
      </c>
      <c r="C9" s="45"/>
      <c r="D9" s="45"/>
      <c r="E9" s="8">
        <f>SUM(E8:E8)*'Fane 11. Nøgletal'!C16</f>
        <v>235855.79726447709</v>
      </c>
      <c r="F9" s="45" t="s">
        <v>3</v>
      </c>
      <c r="G9" s="1"/>
    </row>
    <row r="10" spans="1:7" ht="15" customHeight="1" x14ac:dyDescent="0.25">
      <c r="A10" s="1"/>
      <c r="B10" s="27" t="s">
        <v>39</v>
      </c>
      <c r="C10" s="45"/>
      <c r="D10" s="45"/>
      <c r="E10" s="8">
        <f>-SUM(E8:E9)*'Fane 11. Nøgletal'!C21</f>
        <v>-53632.674215576699</v>
      </c>
      <c r="F10" s="45" t="s">
        <v>3</v>
      </c>
      <c r="G10" s="1"/>
    </row>
    <row r="11" spans="1:7" ht="15" customHeight="1" x14ac:dyDescent="0.25">
      <c r="A11" s="1"/>
      <c r="B11" s="28" t="s">
        <v>19</v>
      </c>
      <c r="C11" s="28"/>
      <c r="D11" s="28"/>
      <c r="E11" s="9">
        <f>SUM(E8:E10)</f>
        <v>3101230.5149359936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2107425.2996227737</v>
      </c>
      <c r="F13" s="47" t="s">
        <v>3</v>
      </c>
      <c r="G13" s="1"/>
    </row>
    <row r="14" spans="1:7" x14ac:dyDescent="0.25">
      <c r="A14" s="1"/>
      <c r="B14" s="46" t="s">
        <v>54</v>
      </c>
      <c r="C14" s="46"/>
      <c r="D14" s="46"/>
      <c r="E14" s="46"/>
      <c r="F14" s="46"/>
      <c r="G14" s="1"/>
    </row>
    <row r="15" spans="1:7" x14ac:dyDescent="0.25">
      <c r="A15" s="1"/>
      <c r="B15" s="47" t="s">
        <v>66</v>
      </c>
      <c r="C15" s="47"/>
      <c r="D15" s="47"/>
      <c r="E15" s="9">
        <f>'Fane 5. Kontrol af ØR2022'!E31</f>
        <v>0</v>
      </c>
      <c r="F15" s="47" t="s">
        <v>3</v>
      </c>
      <c r="G15" s="1"/>
    </row>
    <row r="16" spans="1:7" x14ac:dyDescent="0.25">
      <c r="A16" s="1"/>
      <c r="B16" s="46" t="s">
        <v>64</v>
      </c>
      <c r="C16" s="46"/>
      <c r="D16" s="46"/>
      <c r="E16" s="46"/>
      <c r="F16" s="46"/>
      <c r="G16" s="1"/>
    </row>
    <row r="17" spans="1:7" x14ac:dyDescent="0.25">
      <c r="A17" s="1"/>
      <c r="B17" s="47" t="s">
        <v>65</v>
      </c>
      <c r="C17" s="47"/>
      <c r="D17" s="47"/>
      <c r="E17" s="9">
        <f>'Fane 6. Skattesagen'!G14</f>
        <v>0</v>
      </c>
      <c r="F17" s="47" t="s">
        <v>3</v>
      </c>
      <c r="G17" s="1"/>
    </row>
    <row r="18" spans="1:7" x14ac:dyDescent="0.25">
      <c r="A18" s="1"/>
      <c r="B18" s="46" t="s">
        <v>57</v>
      </c>
      <c r="C18" s="46"/>
      <c r="D18" s="46"/>
      <c r="E18" s="10">
        <f>SUM(E11,E13,E15,E17)</f>
        <v>5208655.8145587668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2YWqDS4lHXb66bQ3I6kk6J6rUPy84HddVhOMJXoPASQGo46gQKgZhXCK78b75TWWO0Vr8G3MpZPK8FWd357ew==" saltValue="pNml36ZJT3C74cs4d4cFv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68</v>
      </c>
      <c r="C8" s="45"/>
      <c r="D8" s="45"/>
      <c r="E8" s="7">
        <f>'Fane 2.2. Økonomisk ramme 2025'!E11</f>
        <v>3101230.5149359936</v>
      </c>
      <c r="F8" s="45" t="s">
        <v>3</v>
      </c>
      <c r="G8" s="1"/>
    </row>
    <row r="9" spans="1:7" ht="15" customHeight="1" x14ac:dyDescent="0.25">
      <c r="A9" s="1"/>
      <c r="B9" s="27" t="s">
        <v>17</v>
      </c>
      <c r="C9" s="45"/>
      <c r="D9" s="45"/>
      <c r="E9" s="8">
        <f>SUM(E8:E8)*'Fane 11. Nøgletal'!C16</f>
        <v>250579.42560682827</v>
      </c>
      <c r="F9" s="45" t="s">
        <v>3</v>
      </c>
      <c r="G9" s="1"/>
    </row>
    <row r="10" spans="1:7" ht="15" customHeight="1" x14ac:dyDescent="0.25">
      <c r="A10" s="1"/>
      <c r="B10" s="27" t="s">
        <v>39</v>
      </c>
      <c r="C10" s="45"/>
      <c r="D10" s="45"/>
      <c r="E10" s="8">
        <f>-SUM(E8:E9)*'Fane 11. Nøgletal'!C21</f>
        <v>-56980.768989227974</v>
      </c>
      <c r="F10" s="45" t="s">
        <v>3</v>
      </c>
      <c r="G10" s="1"/>
    </row>
    <row r="11" spans="1:7" x14ac:dyDescent="0.25">
      <c r="A11" s="1"/>
      <c r="B11" s="28" t="s">
        <v>19</v>
      </c>
      <c r="C11" s="28"/>
      <c r="D11" s="28"/>
      <c r="E11" s="9">
        <f>SUM(E8:E10)</f>
        <v>3294829.1715535936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2277705.2638322935</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ØR2022'!E31</f>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Skattesagen'!G15</f>
        <v>0</v>
      </c>
      <c r="F17" s="47" t="s">
        <v>3</v>
      </c>
      <c r="G17" s="1"/>
    </row>
    <row r="18" spans="1:7" x14ac:dyDescent="0.25">
      <c r="A18" s="1"/>
      <c r="B18" s="46" t="s">
        <v>69</v>
      </c>
      <c r="C18" s="46"/>
      <c r="D18" s="46"/>
      <c r="E18" s="10">
        <f>SUM(E11,E13,E15,E17)</f>
        <v>5572534.4353858866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RLJ8jxJ+bDijinmCVb6zB8L/NbysnlpfTkRtJ6M2YyXYfvyaPlpWkCr184u1cgalSzRl2E/tjF9Si8Z6DREvQ==" saltValue="rlELthMY+s+ttFfqoAhbd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114</v>
      </c>
      <c r="C8" s="45"/>
      <c r="D8" s="45"/>
      <c r="E8" s="7">
        <f>'Fane 2.3. Økonomisk ramme 2026'!E11</f>
        <v>3294829.1715535936</v>
      </c>
      <c r="F8" s="45" t="s">
        <v>3</v>
      </c>
      <c r="G8" s="1"/>
    </row>
    <row r="9" spans="1:7" ht="15" customHeight="1" x14ac:dyDescent="0.25">
      <c r="A9" s="1"/>
      <c r="B9" s="27" t="s">
        <v>17</v>
      </c>
      <c r="C9" s="45"/>
      <c r="D9" s="45"/>
      <c r="E9" s="8">
        <f>SUM(E8:E8)*'Fane 11. Nøgletal'!C16</f>
        <v>266222.19706153037</v>
      </c>
      <c r="F9" s="45" t="s">
        <v>3</v>
      </c>
      <c r="G9" s="1"/>
    </row>
    <row r="10" spans="1:7" ht="15" customHeight="1" x14ac:dyDescent="0.25">
      <c r="A10" s="1"/>
      <c r="B10" s="27" t="s">
        <v>39</v>
      </c>
      <c r="C10" s="45"/>
      <c r="D10" s="45"/>
      <c r="E10" s="8">
        <f>-SUM(E8:E9)*'Fane 11. Nøgletal'!C21</f>
        <v>-60537.873266457114</v>
      </c>
      <c r="F10" s="45" t="s">
        <v>3</v>
      </c>
      <c r="G10" s="1"/>
    </row>
    <row r="11" spans="1:7" x14ac:dyDescent="0.25">
      <c r="A11" s="1"/>
      <c r="B11" s="28" t="s">
        <v>19</v>
      </c>
      <c r="C11" s="28"/>
      <c r="D11" s="28"/>
      <c r="E11" s="9">
        <f>SUM(E8:E10)</f>
        <v>3500513.4953486668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2461743.8491499429</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Skattesagen'!G16</f>
        <v>0</v>
      </c>
      <c r="F17" s="47" t="s">
        <v>3</v>
      </c>
      <c r="G17" s="1"/>
    </row>
    <row r="18" spans="1:7" x14ac:dyDescent="0.25">
      <c r="A18" s="1"/>
      <c r="B18" s="46" t="s">
        <v>115</v>
      </c>
      <c r="C18" s="46"/>
      <c r="D18" s="46"/>
      <c r="E18" s="10">
        <f>SUM(E11,E13,E15,E17)</f>
        <v>5962257.3444986101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F8tWiJYiEynpTZpF0kY1qDWOwY0eQOJg8CjCxtFaJrd+9vFabj8FETvEKuSeThNauJLJeh72Pha/rz8RPd6JA==" saltValue="6+qWB0o2qdpvn1BewVdGD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117</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116</v>
      </c>
      <c r="C8" s="46"/>
      <c r="D8" s="46"/>
      <c r="E8" s="46"/>
      <c r="F8" s="46"/>
      <c r="G8" s="1"/>
    </row>
    <row r="9" spans="1:7" x14ac:dyDescent="0.25">
      <c r="A9" s="1"/>
      <c r="B9" s="45" t="s">
        <v>126</v>
      </c>
      <c r="C9" s="45"/>
      <c r="D9" s="45"/>
      <c r="E9" s="7">
        <v>2816722.5819495143</v>
      </c>
      <c r="F9" s="45" t="s">
        <v>3</v>
      </c>
      <c r="G9" s="1"/>
    </row>
    <row r="10" spans="1:7" x14ac:dyDescent="0.25">
      <c r="A10" s="1"/>
      <c r="B10" s="24" t="s">
        <v>45</v>
      </c>
      <c r="C10" s="45"/>
      <c r="D10" s="45"/>
      <c r="E10" s="7">
        <v>0</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17</v>
      </c>
      <c r="C13" s="45"/>
      <c r="D13" s="45"/>
      <c r="E13" s="8">
        <v>100275.32391740271</v>
      </c>
      <c r="F13" s="45" t="s">
        <v>3</v>
      </c>
      <c r="G13" s="1"/>
    </row>
    <row r="14" spans="1:7" x14ac:dyDescent="0.25">
      <c r="A14" s="1"/>
      <c r="B14" s="24" t="s">
        <v>39</v>
      </c>
      <c r="C14" s="45"/>
      <c r="D14" s="45"/>
      <c r="E14" s="8">
        <v>-49588.964399737597</v>
      </c>
      <c r="F14" s="45" t="s">
        <v>3</v>
      </c>
      <c r="G14" s="1"/>
    </row>
    <row r="15" spans="1:7" x14ac:dyDescent="0.25">
      <c r="A15" s="1"/>
      <c r="B15" s="56" t="s">
        <v>19</v>
      </c>
      <c r="C15" s="28"/>
      <c r="D15" s="28"/>
      <c r="E15" s="9">
        <v>2867408.9414671795</v>
      </c>
      <c r="F15" s="47" t="s">
        <v>3</v>
      </c>
      <c r="G15" s="1"/>
    </row>
    <row r="16" spans="1:7" x14ac:dyDescent="0.25">
      <c r="A16" s="1"/>
      <c r="B16" s="46" t="s">
        <v>11</v>
      </c>
      <c r="C16" s="46"/>
      <c r="D16" s="46"/>
      <c r="E16" s="46"/>
      <c r="F16" s="46"/>
      <c r="G16" s="1"/>
    </row>
    <row r="17" spans="1:7" x14ac:dyDescent="0.25">
      <c r="A17" s="1"/>
      <c r="B17" s="47" t="s">
        <v>11</v>
      </c>
      <c r="C17" s="47"/>
      <c r="D17" s="47"/>
      <c r="E17" s="9">
        <v>1944220.3086412803</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77</v>
      </c>
      <c r="C21" s="45"/>
      <c r="D21" s="45"/>
      <c r="E21" s="8">
        <v>0</v>
      </c>
      <c r="F21" s="45" t="s">
        <v>3</v>
      </c>
      <c r="G21" s="1"/>
    </row>
    <row r="22" spans="1:7" x14ac:dyDescent="0.25">
      <c r="A22" s="1"/>
      <c r="B22" s="56" t="s">
        <v>35</v>
      </c>
      <c r="C22" s="28"/>
      <c r="D22" s="28"/>
      <c r="E22" s="9">
        <v>0</v>
      </c>
      <c r="F22" s="47" t="s">
        <v>3</v>
      </c>
      <c r="G22" s="1"/>
    </row>
    <row r="23" spans="1:7" x14ac:dyDescent="0.25">
      <c r="A23" s="1"/>
      <c r="B23" s="46" t="s">
        <v>54</v>
      </c>
      <c r="C23" s="46"/>
      <c r="D23" s="46"/>
      <c r="E23" s="46"/>
      <c r="F23" s="46"/>
      <c r="G23" s="1"/>
    </row>
    <row r="24" spans="1:7" x14ac:dyDescent="0.25">
      <c r="A24" s="1"/>
      <c r="B24" s="56" t="s">
        <v>55</v>
      </c>
      <c r="C24" s="48"/>
      <c r="D24" s="48"/>
      <c r="E24" s="9">
        <v>0</v>
      </c>
      <c r="F24" s="47" t="s">
        <v>3</v>
      </c>
      <c r="G24" s="1"/>
    </row>
    <row r="25" spans="1:7" x14ac:dyDescent="0.25">
      <c r="A25" s="1"/>
      <c r="B25" s="46" t="s">
        <v>64</v>
      </c>
      <c r="C25" s="46"/>
      <c r="D25" s="46"/>
      <c r="E25" s="46"/>
      <c r="F25" s="46"/>
      <c r="G25" s="1"/>
    </row>
    <row r="26" spans="1:7" x14ac:dyDescent="0.25">
      <c r="A26" s="1"/>
      <c r="B26" s="47" t="s">
        <v>65</v>
      </c>
      <c r="C26" s="47"/>
      <c r="D26" s="47"/>
      <c r="E26" s="9">
        <v>0</v>
      </c>
      <c r="F26" s="47" t="s">
        <v>3</v>
      </c>
      <c r="G26" s="1"/>
    </row>
    <row r="27" spans="1:7" x14ac:dyDescent="0.25">
      <c r="A27" s="1"/>
      <c r="B27" s="46" t="s">
        <v>133</v>
      </c>
      <c r="C27" s="46"/>
      <c r="D27" s="46"/>
      <c r="E27" s="10">
        <v>4811629.25010846</v>
      </c>
      <c r="F27" s="11" t="s">
        <v>3</v>
      </c>
      <c r="G27" s="1"/>
    </row>
    <row r="28" spans="1:7" ht="30" customHeight="1" x14ac:dyDescent="0.25">
      <c r="A28" s="1"/>
      <c r="B28" s="88" t="s">
        <v>134</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Pd49MT0gCT3fYMHhkbmtiDV31gnttJMJxlkpy7y7mS2MufmvvUtQ9X5cMS3rXwYb1AN2Z3oC43rwHwiLTxS/bg==" saltValue="vA4Rth8iSiW57MBz2kji0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38</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118</v>
      </c>
      <c r="C8" s="90"/>
      <c r="D8" s="91"/>
      <c r="E8" s="1"/>
      <c r="F8" s="1"/>
    </row>
    <row r="9" spans="1:6" ht="15" customHeight="1" x14ac:dyDescent="0.25">
      <c r="A9" s="1"/>
      <c r="B9" s="17" t="s">
        <v>24</v>
      </c>
      <c r="C9" s="47" t="s">
        <v>119</v>
      </c>
      <c r="D9" s="47"/>
      <c r="E9" s="1"/>
      <c r="F9" s="1"/>
    </row>
    <row r="10" spans="1:6" ht="15" customHeight="1" x14ac:dyDescent="0.25">
      <c r="A10" s="1"/>
      <c r="B10" s="23" t="s">
        <v>137</v>
      </c>
      <c r="C10" s="8">
        <v>1650269</v>
      </c>
      <c r="D10" s="12" t="s">
        <v>3</v>
      </c>
      <c r="E10" s="1"/>
      <c r="F10" s="1"/>
    </row>
    <row r="11" spans="1:6" x14ac:dyDescent="0.25">
      <c r="A11" s="1"/>
      <c r="B11" s="23" t="s">
        <v>138</v>
      </c>
      <c r="C11" s="8">
        <v>7662</v>
      </c>
      <c r="D11" s="12" t="s">
        <v>3</v>
      </c>
      <c r="E11" s="1"/>
      <c r="F11" s="1"/>
    </row>
    <row r="12" spans="1:6" x14ac:dyDescent="0.25">
      <c r="A12" s="1"/>
      <c r="B12" s="23" t="s">
        <v>139</v>
      </c>
      <c r="C12" s="8">
        <v>11299</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120</v>
      </c>
      <c r="C18" s="10">
        <f>SUM(C10:C17)</f>
        <v>1669230</v>
      </c>
      <c r="D18" s="11" t="s">
        <v>3</v>
      </c>
      <c r="E18" s="1"/>
      <c r="F18" s="1"/>
    </row>
    <row r="19" spans="1:6" x14ac:dyDescent="0.25">
      <c r="A19" s="1"/>
      <c r="B19" s="68" t="s">
        <v>121</v>
      </c>
      <c r="C19" s="10">
        <f>C18*(1+'Fane 11. Nøgletal'!C16)^2</f>
        <v>1949875.3697471998</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yNqHUtku+yODWEH35QAQxE3Rpzfj34zTMKlS+rl3HYtA8ssyj1RqC18Ud6yMnOk0Pbb18/U6vn8kex2Y6KJ7fA==" saltValue="KiHBavEDVyYLv9Wj6JhRc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122</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61</v>
      </c>
      <c r="C8" s="90"/>
      <c r="D8" s="90"/>
      <c r="E8" s="90"/>
      <c r="F8" s="91"/>
      <c r="G8" s="1"/>
    </row>
    <row r="9" spans="1:7" x14ac:dyDescent="0.25">
      <c r="A9" s="1"/>
      <c r="B9" s="99" t="s">
        <v>141</v>
      </c>
      <c r="C9" s="100"/>
      <c r="D9" s="101"/>
      <c r="E9" s="121">
        <v>935430.50106770732</v>
      </c>
      <c r="F9" s="12" t="s">
        <v>3</v>
      </c>
      <c r="G9" s="1"/>
    </row>
    <row r="10" spans="1:7" x14ac:dyDescent="0.25">
      <c r="A10" s="1"/>
      <c r="B10" s="68"/>
      <c r="C10" s="22"/>
      <c r="D10" s="22"/>
      <c r="E10" s="22"/>
      <c r="F10" s="69"/>
      <c r="G10" s="1"/>
    </row>
    <row r="11" spans="1:7" ht="38.450000000000003" customHeight="1" x14ac:dyDescent="0.25">
      <c r="A11" s="1"/>
      <c r="B11" s="102" t="s">
        <v>142</v>
      </c>
      <c r="C11" s="103"/>
      <c r="D11" s="103"/>
      <c r="E11" s="103"/>
      <c r="F11" s="104"/>
      <c r="G11" s="1"/>
    </row>
    <row r="12" spans="1:7" x14ac:dyDescent="0.25">
      <c r="A12" s="1"/>
      <c r="B12" s="1"/>
      <c r="C12" s="1"/>
      <c r="D12" s="1"/>
      <c r="E12" s="1"/>
      <c r="F12" s="1"/>
      <c r="G12" s="1"/>
    </row>
    <row r="13" spans="1:7" x14ac:dyDescent="0.25">
      <c r="A13" s="1"/>
      <c r="B13" s="89" t="s">
        <v>62</v>
      </c>
      <c r="C13" s="90"/>
      <c r="D13" s="90"/>
      <c r="E13" s="90"/>
      <c r="F13" s="91"/>
      <c r="G13" s="1"/>
    </row>
    <row r="14" spans="1:7" x14ac:dyDescent="0.25">
      <c r="A14" s="1"/>
      <c r="B14" s="99" t="s">
        <v>70</v>
      </c>
      <c r="C14" s="100"/>
      <c r="D14" s="101"/>
      <c r="E14" s="8">
        <v>0</v>
      </c>
      <c r="F14" s="12" t="s">
        <v>3</v>
      </c>
      <c r="G14" s="1"/>
    </row>
    <row r="15" spans="1:7" x14ac:dyDescent="0.25">
      <c r="A15" s="1"/>
      <c r="B15" s="99" t="s">
        <v>104</v>
      </c>
      <c r="C15" s="100"/>
      <c r="D15" s="101"/>
      <c r="E15" s="8">
        <v>0</v>
      </c>
      <c r="F15" s="12" t="s">
        <v>3</v>
      </c>
      <c r="G15" s="1"/>
    </row>
    <row r="16" spans="1:7" x14ac:dyDescent="0.25">
      <c r="A16" s="1"/>
      <c r="B16" s="68"/>
      <c r="C16" s="22"/>
      <c r="D16" s="22"/>
      <c r="E16" s="22"/>
      <c r="F16" s="69"/>
      <c r="G16" s="1"/>
    </row>
    <row r="17" spans="1:7" ht="26.45" customHeight="1" x14ac:dyDescent="0.25">
      <c r="A17" s="1"/>
      <c r="B17" s="102" t="s">
        <v>143</v>
      </c>
      <c r="C17" s="103"/>
      <c r="D17" s="103"/>
      <c r="E17" s="103"/>
      <c r="F17" s="104"/>
      <c r="G17" s="1"/>
    </row>
    <row r="18" spans="1:7" ht="27" customHeight="1" x14ac:dyDescent="0.25">
      <c r="A18" s="1"/>
      <c r="B18" s="1"/>
      <c r="C18" s="1"/>
      <c r="D18" s="1"/>
      <c r="E18" s="1"/>
      <c r="F18" s="1"/>
      <c r="G18" s="1"/>
    </row>
    <row r="19" spans="1:7" x14ac:dyDescent="0.25">
      <c r="A19" s="1"/>
      <c r="B19" s="53" t="s">
        <v>144</v>
      </c>
      <c r="C19" s="54"/>
      <c r="D19" s="54"/>
      <c r="E19" s="54"/>
      <c r="F19" s="55"/>
      <c r="G19" s="1"/>
    </row>
    <row r="20" spans="1:7" x14ac:dyDescent="0.25">
      <c r="A20" s="1"/>
      <c r="B20" s="57" t="s">
        <v>145</v>
      </c>
      <c r="C20" s="58"/>
      <c r="D20" s="59"/>
      <c r="E20" s="8">
        <v>4364637.6950030224</v>
      </c>
      <c r="F20" s="12" t="s">
        <v>3</v>
      </c>
      <c r="G20" s="1"/>
    </row>
    <row r="21" spans="1:7" x14ac:dyDescent="0.25">
      <c r="A21" s="1"/>
      <c r="B21" s="57" t="s">
        <v>146</v>
      </c>
      <c r="C21" s="58"/>
      <c r="D21" s="59"/>
      <c r="E21" s="8">
        <v>3522476</v>
      </c>
      <c r="F21" s="12" t="s">
        <v>3</v>
      </c>
      <c r="G21" s="1"/>
    </row>
    <row r="22" spans="1:7" x14ac:dyDescent="0.25">
      <c r="A22" s="1"/>
      <c r="B22" s="57" t="s">
        <v>25</v>
      </c>
      <c r="C22" s="58"/>
      <c r="D22" s="59"/>
      <c r="E22" s="8">
        <v>0</v>
      </c>
      <c r="F22" s="12" t="s">
        <v>3</v>
      </c>
      <c r="G22" s="1"/>
    </row>
    <row r="23" spans="1:7" x14ac:dyDescent="0.25">
      <c r="A23" s="1"/>
      <c r="B23" s="60" t="s">
        <v>147</v>
      </c>
      <c r="C23" s="61"/>
      <c r="D23" s="62"/>
      <c r="E23" s="9">
        <f>E20-(E21-E22)</f>
        <v>842161.69500302244</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148</v>
      </c>
      <c r="C26" s="90"/>
      <c r="D26" s="90"/>
      <c r="E26" s="90"/>
      <c r="F26" s="91"/>
      <c r="G26" s="1"/>
    </row>
    <row r="27" spans="1:7" x14ac:dyDescent="0.25">
      <c r="A27" s="1"/>
      <c r="B27" s="105" t="s">
        <v>149</v>
      </c>
      <c r="C27" s="106"/>
      <c r="D27" s="107"/>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150</v>
      </c>
      <c r="C30" s="90"/>
      <c r="D30" s="90"/>
      <c r="E30" s="90"/>
      <c r="F30" s="91"/>
      <c r="G30" s="1"/>
    </row>
    <row r="31" spans="1:7" x14ac:dyDescent="0.25">
      <c r="A31" s="1"/>
      <c r="B31" s="92" t="s">
        <v>54</v>
      </c>
      <c r="C31" s="93"/>
      <c r="D31" s="94"/>
      <c r="E31" s="51">
        <f>IF(AND(E9&gt;0,(E9+E23)&gt;0),0,IF(AND(E9&gt;0,(E9+E23)&lt;0),(E9+E23),IF(AND(E9&lt;0,E23&lt;0),E23,0)))</f>
        <v>0</v>
      </c>
      <c r="F31" s="12" t="s">
        <v>3</v>
      </c>
      <c r="G31" s="1"/>
    </row>
    <row r="32" spans="1:7" x14ac:dyDescent="0.25">
      <c r="A32" s="1"/>
      <c r="B32" s="92" t="s">
        <v>40</v>
      </c>
      <c r="C32" s="93"/>
      <c r="D32" s="94"/>
      <c r="E32" s="8">
        <v>2</v>
      </c>
      <c r="F32" s="12" t="s">
        <v>18</v>
      </c>
      <c r="G32" s="1"/>
    </row>
    <row r="33" spans="1:7" x14ac:dyDescent="0.25">
      <c r="A33" s="1"/>
      <c r="B33" s="95" t="s">
        <v>63</v>
      </c>
      <c r="C33" s="95"/>
      <c r="D33" s="95"/>
      <c r="E33" s="50">
        <f>E31/E32</f>
        <v>0</v>
      </c>
      <c r="F33" s="15" t="s">
        <v>3</v>
      </c>
      <c r="G33" s="1"/>
    </row>
    <row r="34" spans="1:7" x14ac:dyDescent="0.25">
      <c r="A34" s="1"/>
      <c r="B34" s="96"/>
      <c r="C34" s="97"/>
      <c r="D34" s="97"/>
      <c r="E34" s="97"/>
      <c r="F34" s="9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A4dv+2XsKnOuHYC/YB5uqLumbBD6/uZZJm1MmhcN2trudsTsGVYowdcxboH47M9iW/xdszXz0iHBXW/iIpATzA==" saltValue="aFRsoJw3hh9bheew3EMDUQ=="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103</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92</v>
      </c>
      <c r="C8" s="90"/>
      <c r="D8" s="90"/>
      <c r="E8" s="90"/>
      <c r="F8" s="90"/>
      <c r="G8" s="90"/>
      <c r="H8" s="91"/>
      <c r="I8" s="1"/>
    </row>
    <row r="9" spans="1:9" ht="15" customHeight="1" x14ac:dyDescent="0.25">
      <c r="A9" s="1"/>
      <c r="B9" s="108" t="s">
        <v>93</v>
      </c>
      <c r="C9" s="109"/>
      <c r="D9" s="109"/>
      <c r="E9" s="109"/>
      <c r="F9" s="109"/>
      <c r="G9" s="109"/>
      <c r="H9" s="110"/>
      <c r="I9" s="1"/>
    </row>
    <row r="10" spans="1:9" x14ac:dyDescent="0.25">
      <c r="A10" s="1"/>
      <c r="B10" s="111" t="s">
        <v>94</v>
      </c>
      <c r="C10" s="112"/>
      <c r="D10" s="112"/>
      <c r="E10" s="112"/>
      <c r="F10" s="113"/>
      <c r="G10" s="43">
        <v>0</v>
      </c>
      <c r="H10" s="8" t="s">
        <v>3</v>
      </c>
      <c r="I10" s="1"/>
    </row>
    <row r="11" spans="1:9" x14ac:dyDescent="0.25">
      <c r="A11" s="1"/>
      <c r="B11" s="111" t="s">
        <v>95</v>
      </c>
      <c r="C11" s="112"/>
      <c r="D11" s="112"/>
      <c r="E11" s="112"/>
      <c r="F11" s="113"/>
      <c r="G11" s="43">
        <v>0</v>
      </c>
      <c r="H11" s="8" t="s">
        <v>3</v>
      </c>
      <c r="I11" s="1"/>
    </row>
    <row r="12" spans="1:9" x14ac:dyDescent="0.25">
      <c r="A12" s="1"/>
      <c r="B12" s="111" t="s">
        <v>96</v>
      </c>
      <c r="C12" s="112"/>
      <c r="D12" s="112"/>
      <c r="E12" s="112"/>
      <c r="F12" s="113"/>
      <c r="G12" s="8">
        <v>0</v>
      </c>
      <c r="H12" s="8" t="s">
        <v>3</v>
      </c>
      <c r="I12" s="1"/>
    </row>
    <row r="13" spans="1:9" x14ac:dyDescent="0.25">
      <c r="A13" s="1"/>
      <c r="B13" s="111" t="s">
        <v>97</v>
      </c>
      <c r="C13" s="112"/>
      <c r="D13" s="112"/>
      <c r="E13" s="112"/>
      <c r="F13" s="113"/>
      <c r="G13" s="8">
        <v>0</v>
      </c>
      <c r="H13" s="8" t="s">
        <v>3</v>
      </c>
      <c r="I13" s="1"/>
    </row>
    <row r="14" spans="1:9" x14ac:dyDescent="0.25">
      <c r="A14" s="1"/>
      <c r="B14" s="111" t="s">
        <v>98</v>
      </c>
      <c r="C14" s="112"/>
      <c r="D14" s="112"/>
      <c r="E14" s="112"/>
      <c r="F14" s="113"/>
      <c r="G14" s="8">
        <v>0</v>
      </c>
      <c r="H14" s="8" t="s">
        <v>3</v>
      </c>
      <c r="I14" s="1"/>
    </row>
    <row r="15" spans="1:9" x14ac:dyDescent="0.25">
      <c r="A15" s="1"/>
      <c r="B15" s="111" t="s">
        <v>99</v>
      </c>
      <c r="C15" s="112"/>
      <c r="D15" s="112"/>
      <c r="E15" s="112"/>
      <c r="F15" s="113"/>
      <c r="G15" s="8">
        <v>0</v>
      </c>
      <c r="H15" s="8" t="s">
        <v>3</v>
      </c>
      <c r="I15" s="1"/>
    </row>
    <row r="16" spans="1:9" x14ac:dyDescent="0.25">
      <c r="A16" s="1"/>
      <c r="B16" s="111" t="s">
        <v>100</v>
      </c>
      <c r="C16" s="112"/>
      <c r="D16" s="112"/>
      <c r="E16" s="112"/>
      <c r="F16" s="113"/>
      <c r="G16" s="8">
        <v>0</v>
      </c>
      <c r="H16" s="8" t="s">
        <v>3</v>
      </c>
      <c r="I16" s="1"/>
    </row>
    <row r="17" spans="1:9" x14ac:dyDescent="0.25">
      <c r="A17" s="1"/>
      <c r="B17" s="111" t="s">
        <v>101</v>
      </c>
      <c r="C17" s="112"/>
      <c r="D17" s="112"/>
      <c r="E17" s="112"/>
      <c r="F17" s="113"/>
      <c r="G17" s="8">
        <v>0</v>
      </c>
      <c r="H17" s="8" t="s">
        <v>3</v>
      </c>
      <c r="I17" s="1"/>
    </row>
    <row r="18" spans="1:9" x14ac:dyDescent="0.25">
      <c r="A18" s="1"/>
      <c r="B18" s="89" t="s">
        <v>102</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WzA/b2fxyR3B7gbWwu6Tr9B+yDnoGxKVS+MKLCXXS4quthCTewmLjFVdgceGpchupH7kRf/zN5hIGgL/rNMVQ==" saltValue="SdepIM439/VAV4fvppJPi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2023-08-11T11:35:52Z</dcterms:modified>
</cp:coreProperties>
</file>