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Denne_projektmappe" defaultThemeVersion="124226"/>
  <mc:AlternateContent xmlns:mc="http://schemas.openxmlformats.org/markup-compatibility/2006">
    <mc:Choice Requires="x15">
      <x15ac:absPath xmlns:x15ac="http://schemas.microsoft.com/office/spreadsheetml/2010/11/ac" url="E:\VAND\Sagsbehandling\Drikkevand\Gilleleje Vandværk a.m.b.a. (V062)\ØR2024\"/>
    </mc:Choice>
  </mc:AlternateContent>
  <xr:revisionPtr revIDLastSave="0" documentId="13_ncr:1_{7AB91CC7-24C2-4B86-B60C-E267357FC7C8}"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23" i="16" l="1"/>
  <c r="E31" i="16" l="1"/>
  <c r="E33" i="16" s="1"/>
  <c r="E27" i="16"/>
  <c r="E24" i="2" s="1"/>
  <c r="E9" i="2"/>
  <c r="E15" i="4" l="1"/>
  <c r="E15" i="3"/>
  <c r="E15" i="5"/>
  <c r="E17" i="5"/>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<sst xmlns="http://schemas.openxmlformats.org/spreadsheetml/2006/main" count="348" uniqueCount="153">
  <si>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</si>
  <si>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</si>
  <si>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</si>
  <si>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</si>
  <si>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</si>
  <si>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</si>
  <si>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</si>
  <si>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</si>
  <si>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</si>
  <si>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</si>
  <si>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</si>
  <si>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</si>
  <si>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</si>
  <si>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</si>
  <si>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</si>
  <si>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</si>
  <si>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</si>
  <si>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</si>
  <si>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</si>
  <si>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</si>
  <si>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</si>
  <si>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</si>
  <si>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</si>
  <si>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</si>
  <si>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</si>
  <si>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</si>
  <si>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</si>
  <si>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</si>
  <si>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</si>
  <si>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</si>
  <si>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</si>
  <si>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</si>
  <si>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</si>
  <si>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</si>
  <si>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</si>
  <si>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</si>
  <si>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</si>
  <si>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</si>
  <si>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</si>
  <si>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</si>
  <si>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</si>
  <si>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</si>
  <si>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</si>
  <si>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</si>
  <si>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</si>
  <si>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</si>
  <si>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</si>
  <si>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</si>
  <si>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</si>
  <si>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</si>
  <si>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</si>
  <si>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</si>
  <si>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</si>
  <si>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</si>
  <si>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</si>
  <si>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</si>
  <si>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</si>
  <si>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</si>
  <si>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</si>
  <si>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</si>
  <si>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</si>
  <si>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</si>
  <si>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</si>
  <si>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</si>
  <si>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</si>
  <si>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</si>
  <si>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</si>
  <si>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</si>
  <si>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</si>
  <si>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</si>
  <si>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</si>
  <si>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</si>
  <si>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</si>
  <si>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</si>
  <si>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</si>
  <si>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</si>
  <si>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</si>
  <si>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</si>
  <si>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</si>
  <si>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</si>
  <si>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</si>
  <si>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</si>
  <si>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</si>
  <si>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</si>
  <si>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</si>
  <si>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</si>
  <si>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</si>
  <si>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</si>
  <si>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</si>
  <si>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</si>
  <si>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</si>
  <si>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</si>
  <si>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</si>
  <si>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</si>
  <si>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</si>
  <si>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</si>
  <si>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</si>
  <si>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</si>
  <si>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</si>
  <si>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</si>
  <si>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</si>
  <si>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</si>
  <si>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</si>
  <si>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</si>
  <si>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</si>
  <si>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</si>
  <si>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</si>
  <si>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</si>
  <si>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</si>
  <si>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</si>
  <si>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</si>
  <si>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</si>
  <si>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</si>
  <si>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</si>
  <si>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</si>
  <si>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</si>
  <si>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</si>
  <si>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</si>
  <si>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</si>
  <si>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</si>
  <si>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</si>
  <si>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</si>
  <si>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</si>
  <si>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</si>
  <si>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</si>
  <si>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</si>
  <si>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</si>
  <si>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</si>
  <si>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</si>
  <si>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</si>
  <si>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</si>
  <si>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</si>
  <si>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</si>
  <si>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</si>
  <si>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</si>
  <si>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</si>
  <si>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</si>
  <si>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</si>
  <si>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</si>
  <si>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</si>
  <si>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</si>
  <si>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Spildevandsafgift til Gribskov Forsyning</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</si>
  <si>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</si>
  <si>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</si>
  <si>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</si>
  <si>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</si>
  <si>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</si>
  <si>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</si>
  <si>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</si>
  <si>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</si>
  <si>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</si>
  <si>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</si>
  <si>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Engangstillæg til de økonomiske rammer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</si>
</sst>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4" t="s">
        <v>4</v>
      </c>
      <c r="E6" s="84"/>
      <c r="F6" s="84"/>
      <c r="G6" s="84"/>
      <c r="H6" s="3"/>
      <c r="I6" s="1"/>
    </row>
    <row r="7" spans="1:9" ht="15" customHeight="1" x14ac:dyDescent="0.25">
      <c r="A7" s="1"/>
      <c r="B7" s="1"/>
      <c r="C7" s="3"/>
      <c r="D7" s="84"/>
      <c r="E7" s="84"/>
      <c r="F7" s="84"/>
      <c r="G7" s="84"/>
      <c r="H7" s="3"/>
      <c r="I7" s="1"/>
    </row>
    <row r="8" spans="1:9" ht="15.75" x14ac:dyDescent="0.25">
      <c r="A8" s="1"/>
      <c r="B8" s="1"/>
      <c r="C8" s="4"/>
      <c r="D8" s="86" t="s">
        <v>127</v>
      </c>
      <c r="E8" s="86"/>
      <c r="F8" s="86"/>
      <c r="G8" s="86"/>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5" t="s">
        <v>5</v>
      </c>
      <c r="E11" s="85"/>
      <c r="F11" s="85"/>
      <c r="G11" s="85"/>
      <c r="H11" s="5"/>
      <c r="I11" s="1"/>
    </row>
    <row r="12" spans="1:9" x14ac:dyDescent="0.25">
      <c r="A12" s="1"/>
      <c r="B12" s="1"/>
      <c r="C12" s="1"/>
      <c r="D12" s="1"/>
      <c r="E12" s="1"/>
      <c r="F12" s="1"/>
      <c r="G12" s="1"/>
      <c r="H12" s="1"/>
      <c r="I12" s="1"/>
    </row>
    <row r="13" spans="1:9" x14ac:dyDescent="0.25">
      <c r="A13" s="1"/>
      <c r="B13" s="1"/>
      <c r="C13" s="6" t="s">
        <v>6</v>
      </c>
      <c r="D13" s="81" t="s">
        <v>79</v>
      </c>
      <c r="E13" s="82"/>
      <c r="F13" s="82"/>
      <c r="G13" s="83"/>
      <c r="H13" s="1"/>
      <c r="I13" s="1"/>
    </row>
    <row r="14" spans="1:9" x14ac:dyDescent="0.25">
      <c r="A14" s="1"/>
      <c r="B14" s="1"/>
      <c r="C14" s="6" t="s">
        <v>14</v>
      </c>
      <c r="D14" s="81" t="s">
        <v>109</v>
      </c>
      <c r="E14" s="82"/>
      <c r="F14" s="82"/>
      <c r="G14" s="83"/>
      <c r="H14" s="1"/>
      <c r="I14" s="1"/>
    </row>
    <row r="15" spans="1:9" x14ac:dyDescent="0.25">
      <c r="A15" s="1"/>
      <c r="B15" s="1"/>
      <c r="C15" s="6" t="s">
        <v>26</v>
      </c>
      <c r="D15" s="81" t="s">
        <v>67</v>
      </c>
      <c r="E15" s="82"/>
      <c r="F15" s="82"/>
      <c r="G15" s="83"/>
      <c r="H15" s="1"/>
      <c r="I15" s="1"/>
    </row>
    <row r="16" spans="1:9" x14ac:dyDescent="0.25">
      <c r="A16" s="1"/>
      <c r="B16" s="1"/>
      <c r="C16" s="6" t="s">
        <v>27</v>
      </c>
      <c r="D16" s="81" t="s">
        <v>106</v>
      </c>
      <c r="E16" s="82"/>
      <c r="F16" s="82"/>
      <c r="G16" s="83"/>
      <c r="H16" s="1"/>
      <c r="I16" s="1"/>
    </row>
    <row r="17" spans="1:9" x14ac:dyDescent="0.25">
      <c r="A17" s="1"/>
      <c r="B17" s="1"/>
      <c r="C17" s="6" t="s">
        <v>44</v>
      </c>
      <c r="D17" s="81" t="s">
        <v>107</v>
      </c>
      <c r="E17" s="82"/>
      <c r="F17" s="82"/>
      <c r="G17" s="83"/>
      <c r="H17" s="1"/>
      <c r="I17" s="1"/>
    </row>
    <row r="18" spans="1:9" x14ac:dyDescent="0.25">
      <c r="A18" s="1"/>
      <c r="B18" s="1"/>
      <c r="C18" s="6" t="s">
        <v>7</v>
      </c>
      <c r="D18" s="78" t="s">
        <v>11</v>
      </c>
      <c r="E18" s="79"/>
      <c r="F18" s="79"/>
      <c r="G18" s="80"/>
      <c r="H18" s="1"/>
      <c r="I18" s="1"/>
    </row>
    <row r="19" spans="1:9" x14ac:dyDescent="0.25">
      <c r="A19" s="1"/>
      <c r="B19" s="1"/>
      <c r="C19" s="6" t="s">
        <v>8</v>
      </c>
      <c r="D19" s="72" t="s">
        <v>108</v>
      </c>
      <c r="E19" s="73"/>
      <c r="F19" s="73"/>
      <c r="G19" s="74"/>
      <c r="H19" s="1"/>
      <c r="I19" s="1"/>
    </row>
    <row r="20" spans="1:9" x14ac:dyDescent="0.25">
      <c r="A20" s="1"/>
      <c r="B20" s="1"/>
      <c r="C20" s="6" t="s">
        <v>41</v>
      </c>
      <c r="D20" s="72" t="s">
        <v>82</v>
      </c>
      <c r="E20" s="73"/>
      <c r="F20" s="73"/>
      <c r="G20" s="74"/>
      <c r="H20" s="1"/>
      <c r="I20" s="1"/>
    </row>
    <row r="21" spans="1:9" x14ac:dyDescent="0.25">
      <c r="A21" s="1"/>
      <c r="B21" s="1"/>
      <c r="C21" s="6" t="s">
        <v>105</v>
      </c>
      <c r="D21" s="72" t="s">
        <v>78</v>
      </c>
      <c r="E21" s="73"/>
      <c r="F21" s="73"/>
      <c r="G21" s="74"/>
      <c r="H21" s="1"/>
      <c r="I21" s="1"/>
    </row>
    <row r="22" spans="1:9" x14ac:dyDescent="0.25">
      <c r="A22" s="1"/>
      <c r="B22" s="1"/>
      <c r="C22" s="6" t="s">
        <v>89</v>
      </c>
      <c r="D22" s="72" t="s">
        <v>33</v>
      </c>
      <c r="E22" s="73"/>
      <c r="F22" s="73"/>
      <c r="G22" s="74"/>
      <c r="H22" s="1"/>
      <c r="I22" s="1"/>
    </row>
    <row r="23" spans="1:9" x14ac:dyDescent="0.25">
      <c r="A23" s="1"/>
      <c r="B23" s="1"/>
      <c r="C23" s="6" t="s">
        <v>90</v>
      </c>
      <c r="D23" s="72" t="s">
        <v>34</v>
      </c>
      <c r="E23" s="73"/>
      <c r="F23" s="73"/>
      <c r="G23" s="74"/>
      <c r="H23" s="1"/>
      <c r="I23" s="1"/>
    </row>
    <row r="24" spans="1:9" x14ac:dyDescent="0.25">
      <c r="A24" s="1"/>
      <c r="B24" s="1"/>
      <c r="C24" s="6" t="s">
        <v>9</v>
      </c>
      <c r="D24" s="72" t="s">
        <v>47</v>
      </c>
      <c r="E24" s="73"/>
      <c r="F24" s="73"/>
      <c r="G24" s="74"/>
      <c r="H24" s="1"/>
      <c r="I24" s="1"/>
    </row>
    <row r="25" spans="1:9" x14ac:dyDescent="0.25">
      <c r="A25" s="1"/>
      <c r="B25" s="1"/>
      <c r="C25" s="6" t="s">
        <v>37</v>
      </c>
      <c r="D25" s="72" t="s">
        <v>28</v>
      </c>
      <c r="E25" s="73"/>
      <c r="F25" s="73"/>
      <c r="G25" s="74"/>
      <c r="H25" s="1"/>
      <c r="I25" s="1"/>
    </row>
    <row r="26" spans="1:9" x14ac:dyDescent="0.25">
      <c r="A26" s="1"/>
      <c r="B26" s="1"/>
      <c r="C26" s="6" t="s">
        <v>91</v>
      </c>
      <c r="D26" s="75" t="s">
        <v>42</v>
      </c>
      <c r="E26" s="76"/>
      <c r="F26" s="76"/>
      <c r="G26" s="7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dfgJve/ZTVhUe7b67whVBXsfhlJFPLMLNTljGuXxmcVyvNdlY3N8nBCRHF2J2fQY4mXswhX7GFoZ4/qge+Ku/A==" saltValue="wpjqAB/JVV5ZS1qoo0KLI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7" t="s">
        <v>83</v>
      </c>
      <c r="C3" s="87"/>
      <c r="D3" s="87"/>
      <c r="E3" s="87"/>
      <c r="F3" s="87"/>
      <c r="G3" s="87"/>
      <c r="H3" s="87"/>
      <c r="I3" s="87"/>
      <c r="J3" s="87"/>
      <c r="K3" s="87"/>
      <c r="L3" s="1"/>
    </row>
    <row r="4" spans="1:12" ht="15" customHeight="1" x14ac:dyDescent="0.25">
      <c r="A4" s="1"/>
      <c r="B4" s="87"/>
      <c r="C4" s="87"/>
      <c r="D4" s="87"/>
      <c r="E4" s="87"/>
      <c r="F4" s="87"/>
      <c r="G4" s="87"/>
      <c r="H4" s="87"/>
      <c r="I4" s="87"/>
      <c r="J4" s="87"/>
      <c r="K4" s="8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1" t="s">
        <v>75</v>
      </c>
      <c r="C8" s="92"/>
      <c r="D8" s="92"/>
      <c r="E8" s="92"/>
      <c r="F8" s="92"/>
      <c r="G8" s="92"/>
      <c r="H8" s="92"/>
      <c r="I8" s="92"/>
      <c r="J8" s="92"/>
      <c r="K8" s="93"/>
      <c r="L8" s="1"/>
    </row>
    <row r="9" spans="1:12" ht="39.75" customHeight="1" x14ac:dyDescent="0.25">
      <c r="A9" s="1"/>
      <c r="B9" s="41" t="s">
        <v>0</v>
      </c>
      <c r="C9" s="16" t="s">
        <v>1</v>
      </c>
      <c r="D9" s="116" t="s">
        <v>80</v>
      </c>
      <c r="E9" s="117"/>
      <c r="F9" s="116" t="s">
        <v>2</v>
      </c>
      <c r="G9" s="117"/>
      <c r="H9" s="116" t="s">
        <v>81</v>
      </c>
      <c r="I9" s="117"/>
      <c r="J9" s="116" t="s">
        <v>22</v>
      </c>
      <c r="K9" s="117"/>
      <c r="L9" s="1"/>
    </row>
    <row r="10" spans="1:12" x14ac:dyDescent="0.25">
      <c r="A10" s="1"/>
      <c r="B10" s="67" t="s">
        <v>132</v>
      </c>
      <c r="C10" s="29">
        <v>0</v>
      </c>
      <c r="D10" s="8">
        <v>0</v>
      </c>
      <c r="E10" s="12" t="s">
        <v>3</v>
      </c>
      <c r="F10" s="8">
        <f>IFERROR(D10/C10,0)</f>
        <v>0</v>
      </c>
      <c r="G10" s="12" t="s">
        <v>3</v>
      </c>
      <c r="H10" s="8">
        <v>0</v>
      </c>
      <c r="I10" s="12" t="s">
        <v>3</v>
      </c>
      <c r="J10" s="8">
        <v>0</v>
      </c>
      <c r="K10" s="12" t="s">
        <v>3</v>
      </c>
      <c r="L10" s="1"/>
    </row>
    <row r="11" spans="1:12" x14ac:dyDescent="0.25">
      <c r="A11" s="1"/>
      <c r="B11" s="55" t="s">
        <v>76</v>
      </c>
      <c r="C11" s="56"/>
      <c r="D11" s="57"/>
      <c r="E11" s="5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qY+M3v3QgREiIrGiJdMD7lt5wZQc4VBKNH+cPd/hK/eCuB9eyKEyqpJyCD/dMa7XSYktkRnURJc+0c+cA+Dgaw==" saltValue="sX4Qcun5CL3sp3gvgtRPr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84</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0" t="s">
        <v>30</v>
      </c>
      <c r="C8" s="22"/>
      <c r="D8" s="22"/>
      <c r="E8" s="22"/>
      <c r="F8" s="71"/>
      <c r="G8" s="1"/>
    </row>
    <row r="9" spans="1:7" ht="17.25" customHeight="1" x14ac:dyDescent="0.25">
      <c r="A9" s="1"/>
      <c r="B9" s="65" t="s">
        <v>15</v>
      </c>
      <c r="C9" s="65" t="s">
        <v>10</v>
      </c>
      <c r="D9" s="66"/>
      <c r="E9" s="65" t="s">
        <v>23</v>
      </c>
      <c r="F9" s="69"/>
      <c r="G9" s="1"/>
    </row>
    <row r="10" spans="1:7" x14ac:dyDescent="0.25">
      <c r="A10" s="1"/>
      <c r="B10" s="20" t="s">
        <v>71</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0" t="s">
        <v>72</v>
      </c>
      <c r="C16" s="10">
        <f>SUM(C10:C15)</f>
        <v>0</v>
      </c>
      <c r="D16" s="11" t="s">
        <v>3</v>
      </c>
      <c r="E16" s="10">
        <f>SUM(E10:E15)</f>
        <v>0</v>
      </c>
      <c r="F16" s="11" t="s">
        <v>3</v>
      </c>
      <c r="G16" s="1"/>
    </row>
    <row r="17" spans="1:7" x14ac:dyDescent="0.25">
      <c r="A17" s="1"/>
      <c r="B17" s="70"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oF+IC+7vQASNVOuFVzKwcWta2e8MnVM9aasmU80QY3AFkr2CnJczIJ4hyU5bMRGQzSMYPuMIM4qSyMJy2mqPmQ==" saltValue="z9GI7S3NPsWdItWDiUlkC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85</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91" t="s">
        <v>152</v>
      </c>
      <c r="C7" s="92"/>
      <c r="D7" s="92"/>
      <c r="E7" s="92"/>
      <c r="F7" s="93"/>
      <c r="G7" s="1"/>
    </row>
    <row r="8" spans="1:7" x14ac:dyDescent="0.25">
      <c r="A8" s="1"/>
      <c r="B8" s="65" t="s">
        <v>15</v>
      </c>
      <c r="C8" s="65" t="s">
        <v>10</v>
      </c>
      <c r="D8" s="66"/>
      <c r="E8" s="65" t="s">
        <v>23</v>
      </c>
      <c r="F8" s="69"/>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0" t="s">
        <v>129</v>
      </c>
      <c r="C14" s="10">
        <f>SUM(C9:C13)</f>
        <v>0</v>
      </c>
      <c r="D14" s="11" t="s">
        <v>3</v>
      </c>
      <c r="E14" s="10">
        <f>SUM(E9:E13)</f>
        <v>0</v>
      </c>
      <c r="F14" s="11" t="s">
        <v>3</v>
      </c>
      <c r="G14" s="1"/>
    </row>
    <row r="15" spans="1:7" x14ac:dyDescent="0.25">
      <c r="A15" s="1"/>
      <c r="B15" s="70"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8"/>
      <c r="C17" s="118"/>
      <c r="D17" s="118"/>
      <c r="E17" s="118"/>
      <c r="F17" s="118"/>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8"/>
      <c r="C24" s="118"/>
      <c r="D24" s="118"/>
      <c r="E24" s="118"/>
      <c r="F24" s="118"/>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8"/>
      <c r="C31" s="118"/>
      <c r="D31" s="118"/>
      <c r="E31" s="118"/>
      <c r="F31" s="118"/>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fapQeGiZ857znIgcZrnQa1AY9vEgRv7951Kh3X/bpBYzB2hJ6Fa+xN9F+rgsKwCfv89vXC+vuSw6s98+eUDZw==" saltValue="FQKNS9z+jvcKrSyg32h5b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86</v>
      </c>
      <c r="C3" s="89"/>
      <c r="D3" s="89"/>
      <c r="E3" s="89"/>
      <c r="F3" s="89"/>
      <c r="G3" s="1"/>
    </row>
    <row r="4" spans="1:7" ht="25.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1" t="s">
        <v>51</v>
      </c>
      <c r="C8" s="92"/>
      <c r="D8" s="92"/>
      <c r="E8" s="92"/>
      <c r="F8" s="93"/>
      <c r="G8" s="1"/>
    </row>
    <row r="9" spans="1:7" ht="15" customHeight="1" x14ac:dyDescent="0.25">
      <c r="A9" s="1"/>
      <c r="B9" s="68" t="s">
        <v>53</v>
      </c>
      <c r="C9" s="119" t="s">
        <v>10</v>
      </c>
      <c r="D9" s="120"/>
      <c r="E9" s="119" t="s">
        <v>23</v>
      </c>
      <c r="F9" s="120"/>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scksziYL4TZ2X+sC54LXx9TnGtY1+TetXv1lYoEwLHHcINWxXvEEATEp0sGWqbv0RX1m7+gmExgYO7oaG60yQ==" saltValue="zUlL+lcfViilAnRKSHi8A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9" t="s">
        <v>87</v>
      </c>
      <c r="C3" s="89"/>
      <c r="D3" s="89"/>
      <c r="E3" s="89"/>
      <c r="F3" s="89"/>
      <c r="G3" s="1"/>
    </row>
    <row r="4" spans="1:7" ht="25.5" customHeight="1"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1" t="s">
        <v>131</v>
      </c>
      <c r="C9" s="92"/>
      <c r="D9" s="92"/>
      <c r="E9" s="92"/>
      <c r="F9" s="93"/>
      <c r="G9" s="1"/>
    </row>
    <row r="10" spans="1:7" ht="26.25" x14ac:dyDescent="0.25">
      <c r="A10" s="1"/>
      <c r="B10" s="68" t="s">
        <v>16</v>
      </c>
      <c r="C10" s="68" t="s">
        <v>10</v>
      </c>
      <c r="D10" s="69"/>
      <c r="E10" s="68" t="s">
        <v>23</v>
      </c>
      <c r="F10" s="69"/>
      <c r="G10" s="1"/>
    </row>
    <row r="11" spans="1:7" x14ac:dyDescent="0.25">
      <c r="A11" s="1"/>
      <c r="B11" s="49" t="s">
        <v>136</v>
      </c>
      <c r="C11" s="8">
        <v>0</v>
      </c>
      <c r="D11" s="12" t="s">
        <v>3</v>
      </c>
      <c r="E11" s="8">
        <v>0</v>
      </c>
      <c r="F11" s="12" t="s">
        <v>3</v>
      </c>
      <c r="G11" s="1"/>
    </row>
    <row r="12" spans="1:7" x14ac:dyDescent="0.25">
      <c r="A12" s="1"/>
      <c r="B12" s="70" t="s">
        <v>36</v>
      </c>
      <c r="C12" s="10">
        <f>SUM(C11:C11)</f>
        <v>0</v>
      </c>
      <c r="D12" s="11" t="s">
        <v>3</v>
      </c>
      <c r="E12" s="10">
        <f>SUM(E11:E11)</f>
        <v>0</v>
      </c>
      <c r="F12" s="11" t="s">
        <v>3</v>
      </c>
      <c r="G12" s="1"/>
    </row>
    <row r="13" spans="1:7" x14ac:dyDescent="0.25">
      <c r="A13" s="1"/>
      <c r="B13" s="70"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8"/>
      <c r="C15" s="118"/>
      <c r="D15" s="118"/>
      <c r="E15" s="118"/>
      <c r="F15" s="118"/>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8"/>
      <c r="C21" s="118"/>
      <c r="D21" s="118"/>
      <c r="E21" s="118"/>
      <c r="F21" s="118"/>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8"/>
      <c r="C27" s="118"/>
      <c r="D27" s="118"/>
      <c r="E27" s="118"/>
      <c r="F27" s="118"/>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7YEDlL5IMQNEiqGgZboX9Rt8PAgY7EOD7rpzciaChACJe4wtHooIVtdWs7V2UUWiOiObc7KFkQVlCKg4ib5QA==" saltValue="V4uNiYAc5zkE9zXcaYb0J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9" t="s">
        <v>88</v>
      </c>
      <c r="C3" s="89"/>
      <c r="D3" s="1"/>
    </row>
    <row r="4" spans="1:4" ht="25.5" customHeight="1" x14ac:dyDescent="0.25">
      <c r="A4" s="1"/>
      <c r="B4" s="89"/>
      <c r="C4" s="8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0" t="s">
        <v>13</v>
      </c>
      <c r="C8" s="71"/>
      <c r="D8" s="1"/>
    </row>
    <row r="9" spans="1:4" x14ac:dyDescent="0.25">
      <c r="A9" s="1"/>
      <c r="B9" s="23" t="s">
        <v>60</v>
      </c>
      <c r="C9" s="21">
        <v>1.2699999999999999E-2</v>
      </c>
      <c r="D9" s="1"/>
    </row>
    <row r="10" spans="1:4" x14ac:dyDescent="0.25">
      <c r="A10" s="1"/>
      <c r="B10" s="23" t="s">
        <v>58</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52</v>
      </c>
      <c r="C13" s="26">
        <v>1.2200000000000001E-2</v>
      </c>
      <c r="D13" s="1"/>
    </row>
    <row r="14" spans="1:4" x14ac:dyDescent="0.25">
      <c r="A14" s="1"/>
      <c r="B14" s="25" t="s">
        <v>59</v>
      </c>
      <c r="C14" s="26">
        <v>3.3E-3</v>
      </c>
      <c r="D14" s="1"/>
    </row>
    <row r="15" spans="1:4" x14ac:dyDescent="0.25">
      <c r="A15" s="1"/>
      <c r="B15" s="25" t="s">
        <v>74</v>
      </c>
      <c r="C15" s="26">
        <v>3.56E-2</v>
      </c>
      <c r="D15" s="1"/>
    </row>
    <row r="16" spans="1:4" x14ac:dyDescent="0.25">
      <c r="A16" s="1"/>
      <c r="B16" s="25" t="s">
        <v>125</v>
      </c>
      <c r="C16" s="26">
        <v>8.0799999999999997E-2</v>
      </c>
      <c r="D16" s="1"/>
    </row>
    <row r="17" spans="1:4" x14ac:dyDescent="0.25">
      <c r="A17" s="1"/>
      <c r="B17" s="70"/>
      <c r="C17" s="71"/>
      <c r="D17" s="1"/>
    </row>
    <row r="18" spans="1:4" x14ac:dyDescent="0.25">
      <c r="A18" s="1"/>
      <c r="B18" s="1"/>
      <c r="C18" s="1"/>
      <c r="D18" s="1"/>
    </row>
    <row r="19" spans="1:4" x14ac:dyDescent="0.25">
      <c r="A19" s="1"/>
      <c r="B19" s="1"/>
      <c r="C19" s="1"/>
      <c r="D19" s="1"/>
    </row>
    <row r="20" spans="1:4" x14ac:dyDescent="0.25">
      <c r="A20" s="1"/>
      <c r="B20" s="70" t="s">
        <v>39</v>
      </c>
      <c r="C20" s="71"/>
      <c r="D20" s="1"/>
    </row>
    <row r="21" spans="1:4" x14ac:dyDescent="0.25">
      <c r="A21" s="1"/>
      <c r="B21" s="23" t="s">
        <v>43</v>
      </c>
      <c r="C21" s="44">
        <v>1.7000000000000001E-2</v>
      </c>
      <c r="D21" s="1"/>
    </row>
    <row r="22" spans="1:4" x14ac:dyDescent="0.25">
      <c r="A22" s="1"/>
      <c r="B22" s="121"/>
      <c r="C22" s="122"/>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vMnHgebDOdTsNBFp4MCzZnIJuJBkr33ZDCg0rQyuHbzdKu61hkBtGtoODTIC9Fsj7AUp0vqRyB0NUggiW5OzdA==" saltValue="heF8u+OJVCdDKha9JBbAL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110</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49</v>
      </c>
      <c r="C9" s="45"/>
      <c r="D9" s="45"/>
      <c r="E9" s="7">
        <f>'Fane 3. Omkostninger i ØR2023'!E15</f>
        <v>12387544.989354743</v>
      </c>
      <c r="F9" s="45" t="s">
        <v>3</v>
      </c>
      <c r="G9" s="1"/>
    </row>
    <row r="10" spans="1:7" ht="17.100000000000001" customHeight="1" x14ac:dyDescent="0.25">
      <c r="A10" s="1"/>
      <c r="B10" s="24" t="s">
        <v>45</v>
      </c>
      <c r="C10" s="45"/>
      <c r="D10" s="45"/>
      <c r="E10" s="7">
        <f>'Fane 8.1. Varige tillæg'!C17+'Fane 8.1. Varige tillæg'!E17</f>
        <v>0</v>
      </c>
      <c r="F10" s="45" t="s">
        <v>3</v>
      </c>
      <c r="G10" s="1"/>
    </row>
    <row r="11" spans="1:7" ht="17.100000000000001" customHeight="1" x14ac:dyDescent="0.25">
      <c r="A11" s="1"/>
      <c r="B11" s="24" t="s">
        <v>46</v>
      </c>
      <c r="C11" s="45"/>
      <c r="D11" s="45"/>
      <c r="E11" s="8">
        <f>-('Fane 10. Bortfald'!C13+'Fane 10. Bortfald'!E13)</f>
        <v>0</v>
      </c>
      <c r="F11" s="45" t="s">
        <v>3</v>
      </c>
      <c r="G11" s="1"/>
    </row>
    <row r="12" spans="1:7" ht="17.100000000000001" customHeight="1" x14ac:dyDescent="0.25">
      <c r="A12" s="1"/>
      <c r="B12" s="24" t="s">
        <v>48</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440996.60162102885</v>
      </c>
      <c r="F13" s="45" t="s">
        <v>3</v>
      </c>
      <c r="G13" s="1"/>
    </row>
    <row r="14" spans="1:7" ht="17.100000000000001" customHeight="1" x14ac:dyDescent="0.25">
      <c r="A14" s="1"/>
      <c r="B14" s="24" t="s">
        <v>39</v>
      </c>
      <c r="C14" s="45"/>
      <c r="D14" s="45"/>
      <c r="E14" s="8">
        <f>-SUM(E9,E10:E13)*'Fane 11. Nøgletal'!C21</f>
        <v>-218085.20704658813</v>
      </c>
      <c r="F14" s="45" t="s">
        <v>3</v>
      </c>
      <c r="G14" s="1"/>
    </row>
    <row r="15" spans="1:7" ht="15" customHeight="1" x14ac:dyDescent="0.25">
      <c r="A15" s="1"/>
      <c r="B15" s="58" t="s">
        <v>19</v>
      </c>
      <c r="C15" s="28"/>
      <c r="D15" s="28"/>
      <c r="E15" s="9">
        <f>SUM(E9,E10:E14)</f>
        <v>12610456.383929182</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3776919.6767411199</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77</v>
      </c>
      <c r="C21" s="45"/>
      <c r="D21" s="45"/>
      <c r="E21" s="8">
        <f>-SUM(E19:E20)*'Fane 11. Nøgletal'!C21</f>
        <v>0</v>
      </c>
      <c r="F21" s="45" t="s">
        <v>3</v>
      </c>
      <c r="G21" s="1"/>
    </row>
    <row r="22" spans="1:7" ht="15" customHeight="1" x14ac:dyDescent="0.25">
      <c r="A22" s="1"/>
      <c r="B22" s="58" t="s">
        <v>35</v>
      </c>
      <c r="C22" s="28"/>
      <c r="D22" s="28"/>
      <c r="E22" s="9">
        <f>SUM(E19:E21)</f>
        <v>0</v>
      </c>
      <c r="F22" s="47" t="s">
        <v>3</v>
      </c>
      <c r="G22" s="1"/>
    </row>
    <row r="23" spans="1:7" x14ac:dyDescent="0.25">
      <c r="A23" s="1"/>
      <c r="B23" s="46" t="s">
        <v>54</v>
      </c>
      <c r="C23" s="46"/>
      <c r="D23" s="46"/>
      <c r="E23" s="46"/>
      <c r="F23" s="46"/>
      <c r="G23" s="1"/>
    </row>
    <row r="24" spans="1:7" x14ac:dyDescent="0.25">
      <c r="A24" s="1"/>
      <c r="B24" s="58" t="s">
        <v>55</v>
      </c>
      <c r="C24" s="28"/>
      <c r="D24" s="28"/>
      <c r="E24" s="9">
        <f>'Fane 5. Kontrol af ØR2022'!E27</f>
        <v>231985.85555151198</v>
      </c>
      <c r="F24" s="47" t="s">
        <v>3</v>
      </c>
      <c r="G24" s="1"/>
    </row>
    <row r="25" spans="1:7" x14ac:dyDescent="0.25">
      <c r="A25" s="1"/>
      <c r="B25" s="46" t="s">
        <v>64</v>
      </c>
      <c r="C25" s="46"/>
      <c r="D25" s="46"/>
      <c r="E25" s="46"/>
      <c r="F25" s="46"/>
      <c r="G25" s="1"/>
    </row>
    <row r="26" spans="1:7" x14ac:dyDescent="0.25">
      <c r="A26" s="1"/>
      <c r="B26" s="47" t="s">
        <v>65</v>
      </c>
      <c r="C26" s="47"/>
      <c r="D26" s="47"/>
      <c r="E26" s="9">
        <f>'Fane 6. Skattesagen'!G13</f>
        <v>0</v>
      </c>
      <c r="F26" s="47" t="s">
        <v>3</v>
      </c>
      <c r="G26" s="1"/>
    </row>
    <row r="27" spans="1:7" x14ac:dyDescent="0.25">
      <c r="A27" s="1"/>
      <c r="B27" s="46" t="s">
        <v>50</v>
      </c>
      <c r="C27" s="46"/>
      <c r="D27" s="46"/>
      <c r="E27" s="10">
        <f>SUM(E15,E17,E22,E24,E26)</f>
        <v>16619361.916221812</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ZkbEziqi4NVSWYVW/my1C0+bT+j40HC2MtbBz6N3oWa+gum0FBDJJwIDyIbvAUDTFCxFezustwh0Gq/b9CBDg==" saltValue="Vm6Q8/j7Glw35v2b4RK6d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111</v>
      </c>
      <c r="C3" s="87"/>
      <c r="D3" s="87"/>
      <c r="E3" s="87"/>
      <c r="F3" s="87"/>
      <c r="G3" s="1"/>
    </row>
    <row r="4" spans="1:7" ht="15" customHeight="1" x14ac:dyDescent="0.25">
      <c r="A4" s="1"/>
      <c r="B4" s="87"/>
      <c r="C4" s="87"/>
      <c r="D4" s="87"/>
      <c r="E4" s="87"/>
      <c r="F4" s="87"/>
      <c r="G4" s="1"/>
    </row>
    <row r="5" spans="1:7" x14ac:dyDescent="0.25">
      <c r="A5" s="1"/>
      <c r="B5" s="88" t="s">
        <v>20</v>
      </c>
      <c r="C5" s="88"/>
      <c r="D5" s="88"/>
      <c r="E5" s="88"/>
      <c r="F5" s="88"/>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56</v>
      </c>
      <c r="C8" s="45"/>
      <c r="D8" s="45"/>
      <c r="E8" s="7">
        <f>'Fane 2.1. Økonomisk ramme 2024'!E15</f>
        <v>12610456.383929182</v>
      </c>
      <c r="F8" s="45" t="s">
        <v>3</v>
      </c>
      <c r="G8" s="1"/>
    </row>
    <row r="9" spans="1:7" ht="15" customHeight="1" x14ac:dyDescent="0.25">
      <c r="A9" s="1"/>
      <c r="B9" s="27" t="s">
        <v>17</v>
      </c>
      <c r="C9" s="45"/>
      <c r="D9" s="45"/>
      <c r="E9" s="8">
        <f>SUM(E8:E8)*'Fane 11. Nøgletal'!C16</f>
        <v>1018924.8758214778</v>
      </c>
      <c r="F9" s="45" t="s">
        <v>3</v>
      </c>
      <c r="G9" s="1"/>
    </row>
    <row r="10" spans="1:7" ht="15" customHeight="1" x14ac:dyDescent="0.25">
      <c r="A10" s="1"/>
      <c r="B10" s="27" t="s">
        <v>39</v>
      </c>
      <c r="C10" s="45"/>
      <c r="D10" s="45"/>
      <c r="E10" s="8">
        <f>-SUM(E8:E9)*'Fane 11. Nøgletal'!C21</f>
        <v>-231699.48141576126</v>
      </c>
      <c r="F10" s="45" t="s">
        <v>3</v>
      </c>
      <c r="G10" s="1"/>
    </row>
    <row r="11" spans="1:7" ht="15" customHeight="1" x14ac:dyDescent="0.25">
      <c r="A11" s="1"/>
      <c r="B11" s="28" t="s">
        <v>19</v>
      </c>
      <c r="C11" s="28"/>
      <c r="D11" s="28"/>
      <c r="E11" s="9">
        <f>SUM(E8:E10)</f>
        <v>13397681.778334899</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4082094.7866218025</v>
      </c>
      <c r="F13" s="47" t="s">
        <v>3</v>
      </c>
      <c r="G13" s="1"/>
    </row>
    <row r="14" spans="1:7" x14ac:dyDescent="0.25">
      <c r="A14" s="1"/>
      <c r="B14" s="46" t="s">
        <v>54</v>
      </c>
      <c r="C14" s="46"/>
      <c r="D14" s="46"/>
      <c r="E14" s="46"/>
      <c r="F14" s="46"/>
      <c r="G14" s="1"/>
    </row>
    <row r="15" spans="1:7" x14ac:dyDescent="0.25">
      <c r="A15" s="1"/>
      <c r="B15" s="47" t="s">
        <v>66</v>
      </c>
      <c r="C15" s="47"/>
      <c r="D15" s="47"/>
      <c r="E15" s="9">
        <f>'Fane 5. Kontrol af ØR2022'!E33</f>
        <v>0</v>
      </c>
      <c r="F15" s="47" t="s">
        <v>3</v>
      </c>
      <c r="G15" s="1"/>
    </row>
    <row r="16" spans="1:7" x14ac:dyDescent="0.25">
      <c r="A16" s="1"/>
      <c r="B16" s="46" t="s">
        <v>64</v>
      </c>
      <c r="C16" s="46"/>
      <c r="D16" s="46"/>
      <c r="E16" s="46"/>
      <c r="F16" s="46"/>
      <c r="G16" s="1"/>
    </row>
    <row r="17" spans="1:7" x14ac:dyDescent="0.25">
      <c r="A17" s="1"/>
      <c r="B17" s="47" t="s">
        <v>65</v>
      </c>
      <c r="C17" s="47"/>
      <c r="D17" s="47"/>
      <c r="E17" s="9">
        <f>'Fane 6. Skattesagen'!G14</f>
        <v>0</v>
      </c>
      <c r="F17" s="47" t="s">
        <v>3</v>
      </c>
      <c r="G17" s="1"/>
    </row>
    <row r="18" spans="1:7" x14ac:dyDescent="0.25">
      <c r="A18" s="1"/>
      <c r="B18" s="46" t="s">
        <v>57</v>
      </c>
      <c r="C18" s="46"/>
      <c r="D18" s="46"/>
      <c r="E18" s="10">
        <f>SUM(E11,E13,E15,E17)</f>
        <v>17479776.564956702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xFXe/37kyrFou07AzyKUCYj0fH58ENoiG3DOGK/WygcwhVpSOsyAucXteLt+SkB0R/KXHdomHIEvOg1cp8uyA==" saltValue="2WXGFCbZZdcuZsZeyS2Pw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112</v>
      </c>
      <c r="C3" s="87"/>
      <c r="D3" s="87"/>
      <c r="E3" s="87"/>
      <c r="F3" s="87"/>
      <c r="G3" s="1"/>
    </row>
    <row r="4" spans="1:7" ht="15" customHeight="1" x14ac:dyDescent="0.25">
      <c r="A4" s="1"/>
      <c r="B4" s="87"/>
      <c r="C4" s="87"/>
      <c r="D4" s="87"/>
      <c r="E4" s="87"/>
      <c r="F4" s="87"/>
      <c r="G4" s="1"/>
    </row>
    <row r="5" spans="1:7" x14ac:dyDescent="0.25">
      <c r="A5" s="1"/>
      <c r="B5" s="88" t="s">
        <v>20</v>
      </c>
      <c r="C5" s="88"/>
      <c r="D5" s="88"/>
      <c r="E5" s="88"/>
      <c r="F5" s="88"/>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68</v>
      </c>
      <c r="C8" s="45"/>
      <c r="D8" s="45"/>
      <c r="E8" s="7">
        <f>'Fane 2.2. Økonomisk ramme 2025'!E11</f>
        <v>13397681.778334899</v>
      </c>
      <c r="F8" s="45" t="s">
        <v>3</v>
      </c>
      <c r="G8" s="1"/>
    </row>
    <row r="9" spans="1:7" ht="15" customHeight="1" x14ac:dyDescent="0.25">
      <c r="A9" s="1"/>
      <c r="B9" s="27" t="s">
        <v>17</v>
      </c>
      <c r="C9" s="45"/>
      <c r="D9" s="45"/>
      <c r="E9" s="8">
        <f>SUM(E8:E8)*'Fane 11. Nøgletal'!C16</f>
        <v>1082532.6876894599</v>
      </c>
      <c r="F9" s="45" t="s">
        <v>3</v>
      </c>
      <c r="G9" s="1"/>
    </row>
    <row r="10" spans="1:7" ht="15" customHeight="1" x14ac:dyDescent="0.25">
      <c r="A10" s="1"/>
      <c r="B10" s="27" t="s">
        <v>39</v>
      </c>
      <c r="C10" s="45"/>
      <c r="D10" s="45"/>
      <c r="E10" s="8">
        <f>-SUM(E8:E9)*'Fane 11. Nøgletal'!C21</f>
        <v>-246163.64592241411</v>
      </c>
      <c r="F10" s="45" t="s">
        <v>3</v>
      </c>
      <c r="G10" s="1"/>
    </row>
    <row r="11" spans="1:7" x14ac:dyDescent="0.25">
      <c r="A11" s="1"/>
      <c r="B11" s="28" t="s">
        <v>19</v>
      </c>
      <c r="C11" s="28"/>
      <c r="D11" s="28"/>
      <c r="E11" s="9">
        <f>SUM(E8:E10)</f>
        <v>14234050.820101943</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4411928.0453808438</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f>'Fane 5. Kontrol af ØR2022'!E33</f>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Skattesagen'!G15</f>
        <v>0</v>
      </c>
      <c r="F17" s="47" t="s">
        <v>3</v>
      </c>
      <c r="G17" s="1"/>
    </row>
    <row r="18" spans="1:7" x14ac:dyDescent="0.25">
      <c r="A18" s="1"/>
      <c r="B18" s="46" t="s">
        <v>69</v>
      </c>
      <c r="C18" s="46"/>
      <c r="D18" s="46"/>
      <c r="E18" s="10">
        <f>SUM(E11,E13,E15,E17)</f>
        <v>18645978.865482785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mtvfuksNmyR30/EN26DqQuC26Y0msuHMMOMF4XvbsVG1pnOCL8uxbTvsI2W1aGnec1iclx3iLKaa+sWhFniQQ==" saltValue="/48sxUu3kruChoCI1aLbN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113</v>
      </c>
      <c r="C3" s="87"/>
      <c r="D3" s="87"/>
      <c r="E3" s="87"/>
      <c r="F3" s="87"/>
      <c r="G3" s="1"/>
    </row>
    <row r="4" spans="1:7" ht="15" customHeight="1" x14ac:dyDescent="0.25">
      <c r="A4" s="1"/>
      <c r="B4" s="87"/>
      <c r="C4" s="87"/>
      <c r="D4" s="87"/>
      <c r="E4" s="87"/>
      <c r="F4" s="87"/>
      <c r="G4" s="1"/>
    </row>
    <row r="5" spans="1:7" x14ac:dyDescent="0.25">
      <c r="A5" s="1"/>
      <c r="B5" s="88" t="s">
        <v>20</v>
      </c>
      <c r="C5" s="88"/>
      <c r="D5" s="88"/>
      <c r="E5" s="88"/>
      <c r="F5" s="88"/>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114</v>
      </c>
      <c r="C8" s="45"/>
      <c r="D8" s="45"/>
      <c r="E8" s="7">
        <f>'Fane 2.3. Økonomisk ramme 2026'!E11</f>
        <v>14234050.820101943</v>
      </c>
      <c r="F8" s="45" t="s">
        <v>3</v>
      </c>
      <c r="G8" s="1"/>
    </row>
    <row r="9" spans="1:7" ht="15" customHeight="1" x14ac:dyDescent="0.25">
      <c r="A9" s="1"/>
      <c r="B9" s="27" t="s">
        <v>17</v>
      </c>
      <c r="C9" s="45"/>
      <c r="D9" s="45"/>
      <c r="E9" s="8">
        <f>SUM(E8:E8)*'Fane 11. Nøgletal'!C16</f>
        <v>1150111.306264237</v>
      </c>
      <c r="F9" s="45" t="s">
        <v>3</v>
      </c>
      <c r="G9" s="1"/>
    </row>
    <row r="10" spans="1:7" ht="15" customHeight="1" x14ac:dyDescent="0.25">
      <c r="A10" s="1"/>
      <c r="B10" s="27" t="s">
        <v>39</v>
      </c>
      <c r="C10" s="45"/>
      <c r="D10" s="45"/>
      <c r="E10" s="8">
        <f>-SUM(E8:E9)*'Fane 11. Nøgletal'!C21</f>
        <v>-261530.75614822507</v>
      </c>
      <c r="F10" s="45" t="s">
        <v>3</v>
      </c>
      <c r="G10" s="1"/>
    </row>
    <row r="11" spans="1:7" x14ac:dyDescent="0.25">
      <c r="A11" s="1"/>
      <c r="B11" s="28" t="s">
        <v>19</v>
      </c>
      <c r="C11" s="28"/>
      <c r="D11" s="28"/>
      <c r="E11" s="9">
        <f>SUM(E8:E10)</f>
        <v>15122631.370217955</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4768411.8314476162</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f>'Fane 5. Kontrol af ØR2022'!E33</f>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Skattesagen'!G16</f>
        <v>0</v>
      </c>
      <c r="F17" s="47" t="s">
        <v>3</v>
      </c>
      <c r="G17" s="1"/>
    </row>
    <row r="18" spans="1:7" x14ac:dyDescent="0.25">
      <c r="A18" s="1"/>
      <c r="B18" s="46" t="s">
        <v>115</v>
      </c>
      <c r="C18" s="46"/>
      <c r="D18" s="46"/>
      <c r="E18" s="10">
        <f>SUM(E11,E13,E15,E17)</f>
        <v>19891043.201665573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fUYT8INc75VYTz6Vy2Xpucb5MfgXRbgALnF/Bxqx79wfc2V+JHfGtJueaSRjPVeRSlcut03bDJzwIDBzeESTQ==" saltValue="ItwZosYC/mm5326tArV4K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9" t="s">
        <v>117</v>
      </c>
      <c r="C3" s="89"/>
      <c r="D3" s="89"/>
      <c r="E3" s="89"/>
      <c r="F3" s="89"/>
      <c r="G3" s="1"/>
    </row>
    <row r="4" spans="1:7" x14ac:dyDescent="0.25">
      <c r="A4" s="1"/>
      <c r="B4" s="89"/>
      <c r="C4" s="89"/>
      <c r="D4" s="89"/>
      <c r="E4" s="89"/>
      <c r="F4" s="8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116</v>
      </c>
      <c r="C8" s="46"/>
      <c r="D8" s="46"/>
      <c r="E8" s="46"/>
      <c r="F8" s="46"/>
      <c r="G8" s="1"/>
    </row>
    <row r="9" spans="1:7" x14ac:dyDescent="0.25">
      <c r="A9" s="1"/>
      <c r="B9" s="45" t="s">
        <v>126</v>
      </c>
      <c r="C9" s="45"/>
      <c r="D9" s="45"/>
      <c r="E9" s="7">
        <v>12168573.935107274</v>
      </c>
      <c r="F9" s="45" t="s">
        <v>3</v>
      </c>
      <c r="G9" s="1"/>
    </row>
    <row r="10" spans="1:7" x14ac:dyDescent="0.25">
      <c r="A10" s="1"/>
      <c r="B10" s="24" t="s">
        <v>45</v>
      </c>
      <c r="C10" s="45"/>
      <c r="D10" s="45"/>
      <c r="E10" s="7">
        <v>0</v>
      </c>
      <c r="F10" s="45" t="s">
        <v>3</v>
      </c>
      <c r="G10" s="1"/>
    </row>
    <row r="11" spans="1:7" x14ac:dyDescent="0.25">
      <c r="A11" s="1"/>
      <c r="B11" s="24" t="s">
        <v>46</v>
      </c>
      <c r="C11" s="45"/>
      <c r="D11" s="45"/>
      <c r="E11" s="8">
        <v>0</v>
      </c>
      <c r="F11" s="45" t="s">
        <v>3</v>
      </c>
      <c r="G11" s="1"/>
    </row>
    <row r="12" spans="1:7" x14ac:dyDescent="0.25">
      <c r="A12" s="1"/>
      <c r="B12" s="24" t="s">
        <v>48</v>
      </c>
      <c r="C12" s="45"/>
      <c r="D12" s="45"/>
      <c r="E12" s="8">
        <v>0</v>
      </c>
      <c r="F12" s="45" t="s">
        <v>3</v>
      </c>
      <c r="G12" s="1"/>
    </row>
    <row r="13" spans="1:7" x14ac:dyDescent="0.25">
      <c r="A13" s="1"/>
      <c r="B13" s="24" t="s">
        <v>17</v>
      </c>
      <c r="C13" s="45"/>
      <c r="D13" s="45"/>
      <c r="E13" s="8">
        <v>433201.23208981898</v>
      </c>
      <c r="F13" s="45" t="s">
        <v>3</v>
      </c>
      <c r="G13" s="1"/>
    </row>
    <row r="14" spans="1:7" x14ac:dyDescent="0.25">
      <c r="A14" s="1"/>
      <c r="B14" s="24" t="s">
        <v>39</v>
      </c>
      <c r="C14" s="45"/>
      <c r="D14" s="45"/>
      <c r="E14" s="8">
        <v>-214230.17784235059</v>
      </c>
      <c r="F14" s="45" t="s">
        <v>3</v>
      </c>
      <c r="G14" s="1"/>
    </row>
    <row r="15" spans="1:7" x14ac:dyDescent="0.25">
      <c r="A15" s="1"/>
      <c r="B15" s="58" t="s">
        <v>19</v>
      </c>
      <c r="C15" s="28"/>
      <c r="D15" s="28"/>
      <c r="E15" s="9">
        <v>12387544.989354743</v>
      </c>
      <c r="F15" s="47" t="s">
        <v>3</v>
      </c>
      <c r="G15" s="1"/>
    </row>
    <row r="16" spans="1:7" x14ac:dyDescent="0.25">
      <c r="A16" s="1"/>
      <c r="B16" s="46" t="s">
        <v>11</v>
      </c>
      <c r="C16" s="46"/>
      <c r="D16" s="46"/>
      <c r="E16" s="46"/>
      <c r="F16" s="46"/>
      <c r="G16" s="1"/>
    </row>
    <row r="17" spans="1:7" x14ac:dyDescent="0.25">
      <c r="A17" s="1"/>
      <c r="B17" s="47" t="s">
        <v>11</v>
      </c>
      <c r="C17" s="47"/>
      <c r="D17" s="47"/>
      <c r="E17" s="9">
        <v>4112989.5432499205</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77</v>
      </c>
      <c r="C21" s="45"/>
      <c r="D21" s="45"/>
      <c r="E21" s="8">
        <v>0</v>
      </c>
      <c r="F21" s="45" t="s">
        <v>3</v>
      </c>
      <c r="G21" s="1"/>
    </row>
    <row r="22" spans="1:7" x14ac:dyDescent="0.25">
      <c r="A22" s="1"/>
      <c r="B22" s="58" t="s">
        <v>35</v>
      </c>
      <c r="C22" s="28"/>
      <c r="D22" s="28"/>
      <c r="E22" s="9">
        <v>0</v>
      </c>
      <c r="F22" s="47" t="s">
        <v>3</v>
      </c>
      <c r="G22" s="1"/>
    </row>
    <row r="23" spans="1:7" x14ac:dyDescent="0.25">
      <c r="A23" s="1"/>
      <c r="B23" s="46" t="s">
        <v>54</v>
      </c>
      <c r="C23" s="46"/>
      <c r="D23" s="46"/>
      <c r="E23" s="46"/>
      <c r="F23" s="46"/>
      <c r="G23" s="1"/>
    </row>
    <row r="24" spans="1:7" x14ac:dyDescent="0.25">
      <c r="A24" s="1"/>
      <c r="B24" s="58" t="s">
        <v>55</v>
      </c>
      <c r="C24" s="48"/>
      <c r="D24" s="48"/>
      <c r="E24" s="9">
        <v>-231985.85555151198</v>
      </c>
      <c r="F24" s="47" t="s">
        <v>3</v>
      </c>
      <c r="G24" s="1"/>
    </row>
    <row r="25" spans="1:7" x14ac:dyDescent="0.25">
      <c r="A25" s="1"/>
      <c r="B25" s="46" t="s">
        <v>64</v>
      </c>
      <c r="C25" s="46"/>
      <c r="D25" s="46"/>
      <c r="E25" s="46"/>
      <c r="F25" s="46"/>
      <c r="G25" s="1"/>
    </row>
    <row r="26" spans="1:7" x14ac:dyDescent="0.25">
      <c r="A26" s="1"/>
      <c r="B26" s="47" t="s">
        <v>65</v>
      </c>
      <c r="C26" s="47"/>
      <c r="D26" s="47"/>
      <c r="E26" s="9">
        <v>0</v>
      </c>
      <c r="F26" s="47" t="s">
        <v>3</v>
      </c>
      <c r="G26" s="1"/>
    </row>
    <row r="27" spans="1:7" x14ac:dyDescent="0.25">
      <c r="A27" s="1"/>
      <c r="B27" s="46" t="s">
        <v>133</v>
      </c>
      <c r="C27" s="46"/>
      <c r="D27" s="46"/>
      <c r="E27" s="10">
        <v>16268548.67705315</v>
      </c>
      <c r="F27" s="11" t="s">
        <v>3</v>
      </c>
      <c r="G27" s="1"/>
    </row>
    <row r="28" spans="1:7" ht="30" customHeight="1" x14ac:dyDescent="0.25">
      <c r="A28" s="1"/>
      <c r="B28" s="90" t="s">
        <v>134</v>
      </c>
      <c r="C28" s="90"/>
      <c r="D28" s="90"/>
      <c r="E28" s="90"/>
      <c r="F28" s="90"/>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C1cKGmeKov/liM52wiB6HbI6GWh2KilO1JhXrNngClEUPuphRnP6Y86BIR+CFaEyTYxkbYQc6ra6QQ2hurd5ZA==" saltValue="XSs3hcb1Lh9mhZ+jBBya4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7" t="s">
        <v>38</v>
      </c>
      <c r="C3" s="87"/>
      <c r="D3" s="87"/>
      <c r="E3" s="1"/>
      <c r="F3" s="1"/>
    </row>
    <row r="4" spans="1:6" ht="15" customHeight="1" x14ac:dyDescent="0.25">
      <c r="A4" s="1"/>
      <c r="B4" s="87"/>
      <c r="C4" s="87"/>
      <c r="D4" s="8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1" t="s">
        <v>118</v>
      </c>
      <c r="C8" s="92"/>
      <c r="D8" s="93"/>
      <c r="E8" s="1"/>
      <c r="F8" s="1"/>
    </row>
    <row r="9" spans="1:6" ht="15" customHeight="1" x14ac:dyDescent="0.25">
      <c r="A9" s="1"/>
      <c r="B9" s="17" t="s">
        <v>24</v>
      </c>
      <c r="C9" s="47" t="s">
        <v>119</v>
      </c>
      <c r="D9" s="47"/>
      <c r="E9" s="1"/>
      <c r="F9" s="1"/>
    </row>
    <row r="10" spans="1:6" ht="15" customHeight="1" x14ac:dyDescent="0.25">
      <c r="A10" s="1"/>
      <c r="B10" s="23" t="s">
        <v>137</v>
      </c>
      <c r="C10" s="8">
        <v>3193073</v>
      </c>
      <c r="D10" s="12" t="s">
        <v>3</v>
      </c>
      <c r="E10" s="1"/>
      <c r="F10" s="1"/>
    </row>
    <row r="11" spans="1:6" x14ac:dyDescent="0.25">
      <c r="A11" s="1"/>
      <c r="B11" s="23" t="s">
        <v>138</v>
      </c>
      <c r="C11" s="8">
        <v>14177</v>
      </c>
      <c r="D11" s="12" t="s">
        <v>3</v>
      </c>
      <c r="E11" s="1"/>
      <c r="F11" s="1"/>
    </row>
    <row r="12" spans="1:6" ht="26.25" x14ac:dyDescent="0.25">
      <c r="A12" s="1"/>
      <c r="B12" s="50" t="s">
        <v>139</v>
      </c>
      <c r="C12" s="8">
        <v>5058</v>
      </c>
      <c r="D12" s="12" t="s">
        <v>3</v>
      </c>
      <c r="E12" s="1"/>
      <c r="F12" s="1"/>
    </row>
    <row r="13" spans="1:6" x14ac:dyDescent="0.25">
      <c r="A13" s="1"/>
      <c r="B13" s="23" t="s">
        <v>140</v>
      </c>
      <c r="C13" s="8">
        <v>18220</v>
      </c>
      <c r="D13" s="12" t="s">
        <v>3</v>
      </c>
      <c r="E13" s="1"/>
      <c r="F13" s="1"/>
    </row>
    <row r="14" spans="1:6" x14ac:dyDescent="0.25">
      <c r="A14" s="1"/>
      <c r="B14" s="23" t="s">
        <v>141</v>
      </c>
      <c r="C14" s="8">
        <v>2780</v>
      </c>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0" t="s">
        <v>120</v>
      </c>
      <c r="C18" s="10">
        <f>SUM(C10:C17)</f>
        <v>3233308</v>
      </c>
      <c r="D18" s="11" t="s">
        <v>3</v>
      </c>
      <c r="E18" s="1"/>
      <c r="F18" s="1"/>
    </row>
    <row r="19" spans="1:6" x14ac:dyDescent="0.25">
      <c r="A19" s="1"/>
      <c r="B19" s="70" t="s">
        <v>121</v>
      </c>
      <c r="C19" s="10">
        <f>C18*(1+'Fane 11. Nøgletal'!C16)^2</f>
        <v>3776919.6767411199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0"/>
      <c r="B50" s="30"/>
      <c r="C50" s="30"/>
      <c r="D50" s="30"/>
      <c r="E50" s="30"/>
      <c r="F50" s="30"/>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sheetData>
  <sheetProtection algorithmName="SHA-512" hashValue="m7VPlHiiHnnADg4ggL9qlALbF+OLoQaAiAJOYDsbVnxm7U0+d2+kgKYJ1iewdfGEo9E77Csv2A8ArfrfrbqXyQ==" saltValue="41EmfXVKfaD032RWTGOz/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9" t="s">
        <v>122</v>
      </c>
      <c r="C3" s="89"/>
      <c r="D3" s="89"/>
      <c r="E3" s="89"/>
      <c r="F3" s="89"/>
      <c r="G3" s="1"/>
    </row>
    <row r="4" spans="1:7" ht="15" customHeight="1" x14ac:dyDescent="0.25">
      <c r="A4" s="1"/>
      <c r="B4" s="89"/>
      <c r="C4" s="89"/>
      <c r="D4" s="89"/>
      <c r="E4" s="89"/>
      <c r="F4" s="89"/>
      <c r="G4" s="1"/>
    </row>
    <row r="5" spans="1:7" ht="15" customHeight="1" x14ac:dyDescent="0.25">
      <c r="A5" s="1"/>
      <c r="B5" s="54"/>
      <c r="C5" s="54"/>
      <c r="D5" s="54"/>
      <c r="E5" s="54"/>
      <c r="F5" s="54"/>
      <c r="G5" s="1"/>
    </row>
    <row r="6" spans="1:7" ht="15" customHeight="1" x14ac:dyDescent="0.25">
      <c r="A6" s="1"/>
      <c r="B6" s="54"/>
      <c r="C6" s="54"/>
      <c r="D6" s="54"/>
      <c r="E6" s="54"/>
      <c r="F6" s="54"/>
      <c r="G6" s="1"/>
    </row>
    <row r="7" spans="1:7" x14ac:dyDescent="0.25">
      <c r="A7" s="1"/>
      <c r="B7" s="1"/>
      <c r="C7" s="1"/>
      <c r="D7" s="1"/>
      <c r="E7" s="1"/>
      <c r="F7" s="1"/>
      <c r="G7" s="1"/>
    </row>
    <row r="8" spans="1:7" x14ac:dyDescent="0.25">
      <c r="A8" s="1"/>
      <c r="B8" s="91" t="s">
        <v>61</v>
      </c>
      <c r="C8" s="92"/>
      <c r="D8" s="92"/>
      <c r="E8" s="92"/>
      <c r="F8" s="93"/>
      <c r="G8" s="1"/>
    </row>
    <row r="9" spans="1:7" x14ac:dyDescent="0.25">
      <c r="A9" s="1"/>
      <c r="B9" s="101" t="s">
        <v>142</v>
      </c>
      <c r="C9" s="102"/>
      <c r="D9" s="103"/>
      <c r="E9" s="53">
        <v>-580446.09312610514</v>
      </c>
      <c r="F9" s="12" t="s">
        <v>3</v>
      </c>
      <c r="G9" s="1"/>
    </row>
    <row r="10" spans="1:7" x14ac:dyDescent="0.25">
      <c r="A10" s="1"/>
      <c r="B10" s="70"/>
      <c r="C10" s="22"/>
      <c r="D10" s="22"/>
      <c r="E10" s="22"/>
      <c r="F10" s="71"/>
      <c r="G10" s="1"/>
    </row>
    <row r="11" spans="1:7" ht="52.5" customHeight="1" x14ac:dyDescent="0.25">
      <c r="A11" s="1"/>
      <c r="B11" s="104" t="s">
        <v>143</v>
      </c>
      <c r="C11" s="105"/>
      <c r="D11" s="105"/>
      <c r="E11" s="105"/>
      <c r="F11" s="106"/>
      <c r="G11" s="1"/>
    </row>
    <row r="12" spans="1:7" x14ac:dyDescent="0.25">
      <c r="A12" s="1"/>
      <c r="B12" s="1"/>
      <c r="C12" s="1"/>
      <c r="D12" s="1"/>
      <c r="E12" s="1"/>
      <c r="F12" s="1"/>
      <c r="G12" s="1"/>
    </row>
    <row r="13" spans="1:7" x14ac:dyDescent="0.25">
      <c r="A13" s="1"/>
      <c r="B13" s="91" t="s">
        <v>62</v>
      </c>
      <c r="C13" s="92"/>
      <c r="D13" s="92"/>
      <c r="E13" s="92"/>
      <c r="F13" s="93"/>
      <c r="G13" s="1"/>
    </row>
    <row r="14" spans="1:7" x14ac:dyDescent="0.25">
      <c r="A14" s="1"/>
      <c r="B14" s="101" t="s">
        <v>70</v>
      </c>
      <c r="C14" s="102"/>
      <c r="D14" s="103"/>
      <c r="E14" s="8">
        <v>-231985.85555151198</v>
      </c>
      <c r="F14" s="12" t="s">
        <v>3</v>
      </c>
      <c r="G14" s="1"/>
    </row>
    <row r="15" spans="1:7" x14ac:dyDescent="0.25">
      <c r="A15" s="1"/>
      <c r="B15" s="101" t="s">
        <v>104</v>
      </c>
      <c r="C15" s="102"/>
      <c r="D15" s="103"/>
      <c r="E15" s="8">
        <v>-231985.85555151198</v>
      </c>
      <c r="F15" s="12" t="s">
        <v>3</v>
      </c>
      <c r="G15" s="1"/>
    </row>
    <row r="16" spans="1:7" x14ac:dyDescent="0.25">
      <c r="A16" s="1"/>
      <c r="B16" s="70"/>
      <c r="C16" s="22"/>
      <c r="D16" s="22"/>
      <c r="E16" s="22"/>
      <c r="F16" s="71"/>
      <c r="G16" s="1"/>
    </row>
    <row r="17" spans="1:7" ht="29.25" customHeight="1" x14ac:dyDescent="0.25">
      <c r="A17" s="1"/>
      <c r="B17" s="104" t="s">
        <v>144</v>
      </c>
      <c r="C17" s="105"/>
      <c r="D17" s="105"/>
      <c r="E17" s="105"/>
      <c r="F17" s="106"/>
      <c r="G17" s="1"/>
    </row>
    <row r="18" spans="1:7" x14ac:dyDescent="0.25">
      <c r="A18" s="1"/>
      <c r="B18" s="1"/>
      <c r="C18" s="1"/>
      <c r="D18" s="1"/>
      <c r="E18" s="1"/>
      <c r="F18" s="1"/>
      <c r="G18" s="1"/>
    </row>
    <row r="19" spans="1:7" x14ac:dyDescent="0.25">
      <c r="A19" s="1"/>
      <c r="B19" s="55" t="s">
        <v>145</v>
      </c>
      <c r="C19" s="56"/>
      <c r="D19" s="56"/>
      <c r="E19" s="56"/>
      <c r="F19" s="57"/>
      <c r="G19" s="1"/>
    </row>
    <row r="20" spans="1:7" x14ac:dyDescent="0.25">
      <c r="A20" s="1"/>
      <c r="B20" s="59" t="s">
        <v>146</v>
      </c>
      <c r="C20" s="60"/>
      <c r="D20" s="61"/>
      <c r="E20" s="8">
        <v>15880834.452130595</v>
      </c>
      <c r="F20" s="12" t="s">
        <v>3</v>
      </c>
      <c r="G20" s="1"/>
    </row>
    <row r="21" spans="1:7" x14ac:dyDescent="0.25">
      <c r="A21" s="1"/>
      <c r="B21" s="59" t="s">
        <v>147</v>
      </c>
      <c r="C21" s="60"/>
      <c r="D21" s="61"/>
      <c r="E21" s="8">
        <v>14134050</v>
      </c>
      <c r="F21" s="12" t="s">
        <v>3</v>
      </c>
      <c r="G21" s="1"/>
    </row>
    <row r="22" spans="1:7" x14ac:dyDescent="0.25">
      <c r="A22" s="1"/>
      <c r="B22" s="59" t="s">
        <v>25</v>
      </c>
      <c r="C22" s="60"/>
      <c r="D22" s="61"/>
      <c r="E22" s="8">
        <v>125000</v>
      </c>
      <c r="F22" s="12" t="s">
        <v>3</v>
      </c>
      <c r="G22" s="1"/>
    </row>
    <row r="23" spans="1:7" x14ac:dyDescent="0.25">
      <c r="A23" s="1"/>
      <c r="B23" s="62" t="s">
        <v>148</v>
      </c>
      <c r="C23" s="63"/>
      <c r="D23" s="64"/>
      <c r="E23" s="9">
        <f>E20-(E21-E22)</f>
        <v>1871784.4521305952</v>
      </c>
      <c r="F23" s="15" t="s">
        <v>3</v>
      </c>
      <c r="G23" s="1"/>
    </row>
    <row r="24" spans="1:7" x14ac:dyDescent="0.25">
      <c r="A24" s="1"/>
      <c r="B24" s="70"/>
      <c r="C24" s="22"/>
      <c r="D24" s="22"/>
      <c r="E24" s="22"/>
      <c r="F24" s="71"/>
      <c r="G24" s="1"/>
    </row>
    <row r="25" spans="1:7" x14ac:dyDescent="0.25">
      <c r="A25" s="1"/>
      <c r="B25" s="1"/>
      <c r="C25" s="1"/>
      <c r="D25" s="1"/>
      <c r="E25" s="1"/>
      <c r="F25" s="1"/>
      <c r="G25" s="1"/>
    </row>
    <row r="26" spans="1:7" x14ac:dyDescent="0.25">
      <c r="A26" s="1"/>
      <c r="B26" s="91" t="s">
        <v>149</v>
      </c>
      <c r="C26" s="92"/>
      <c r="D26" s="92"/>
      <c r="E26" s="92"/>
      <c r="F26" s="93"/>
      <c r="G26" s="1"/>
    </row>
    <row r="27" spans="1:7" x14ac:dyDescent="0.25">
      <c r="A27" s="1"/>
      <c r="B27" s="107" t="s">
        <v>150</v>
      </c>
      <c r="C27" s="108"/>
      <c r="D27" s="109"/>
      <c r="E27" s="51">
        <f>IF(AND(E15&lt;0,E23&gt;0,ABS(SUM(E14:E15))&lt;E23),ABS(E14),IF(AND(E15&lt;0,E23&gt;0,ABS(SUM(E14:E15))&gt;E23),SUM(E14,E23),0))</f>
        <v>231985.85555151198</v>
      </c>
      <c r="F27" s="15" t="s">
        <v>3</v>
      </c>
      <c r="G27" s="1"/>
    </row>
    <row r="28" spans="1:7" x14ac:dyDescent="0.25">
      <c r="A28" s="1"/>
      <c r="B28" s="91"/>
      <c r="C28" s="92"/>
      <c r="D28" s="92"/>
      <c r="E28" s="92"/>
      <c r="F28" s="93"/>
      <c r="G28" s="1"/>
    </row>
    <row r="29" spans="1:7" x14ac:dyDescent="0.25">
      <c r="A29" s="1"/>
      <c r="B29" s="1"/>
      <c r="C29" s="1"/>
      <c r="D29" s="1"/>
      <c r="E29" s="1"/>
      <c r="F29" s="1"/>
      <c r="G29" s="1"/>
    </row>
    <row r="30" spans="1:7" x14ac:dyDescent="0.25">
      <c r="A30" s="1"/>
      <c r="B30" s="91" t="s">
        <v>151</v>
      </c>
      <c r="C30" s="92"/>
      <c r="D30" s="92"/>
      <c r="E30" s="92"/>
      <c r="F30" s="93"/>
      <c r="G30" s="1"/>
    </row>
    <row r="31" spans="1:7" x14ac:dyDescent="0.25">
      <c r="A31" s="1"/>
      <c r="B31" s="94" t="s">
        <v>54</v>
      </c>
      <c r="C31" s="95"/>
      <c r="D31" s="96"/>
      <c r="E31" s="52">
        <f>IF(AND(E9&gt;0,(E9+E23)&gt;0),0,IF(AND(E9&gt;0,(E9+E23)&lt;0),(E9+E23),IF(AND(E9&lt;0,E23&lt;0),E23,0)))</f>
        <v>0</v>
      </c>
      <c r="F31" s="12" t="s">
        <v>3</v>
      </c>
      <c r="G31" s="1"/>
    </row>
    <row r="32" spans="1:7" x14ac:dyDescent="0.25">
      <c r="A32" s="1"/>
      <c r="B32" s="94" t="s">
        <v>40</v>
      </c>
      <c r="C32" s="95"/>
      <c r="D32" s="96"/>
      <c r="E32" s="8">
        <v>2</v>
      </c>
      <c r="F32" s="12" t="s">
        <v>18</v>
      </c>
      <c r="G32" s="1"/>
    </row>
    <row r="33" spans="1:7" x14ac:dyDescent="0.25">
      <c r="A33" s="1"/>
      <c r="B33" s="97" t="s">
        <v>63</v>
      </c>
      <c r="C33" s="97"/>
      <c r="D33" s="97"/>
      <c r="E33" s="51">
        <f>E31/E32</f>
        <v>0</v>
      </c>
      <c r="F33" s="15" t="s">
        <v>3</v>
      </c>
      <c r="G33" s="1"/>
    </row>
    <row r="34" spans="1:7" x14ac:dyDescent="0.25">
      <c r="A34" s="1"/>
      <c r="B34" s="98"/>
      <c r="C34" s="99"/>
      <c r="D34" s="99"/>
      <c r="E34" s="99"/>
      <c r="F34" s="100"/>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0cfKsRJ7FTFADun69gfBxaDg1Z7jK1PBstX7Yc5R0NpFnEcfnvTLXuIStlQY3QIwaC7arJvJC+MH9MTnF9S/Gw==" saltValue="nWGL2glfImGcHu4NyNodzw=="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7" t="s">
        <v>103</v>
      </c>
      <c r="C3" s="87"/>
      <c r="D3" s="87"/>
      <c r="E3" s="87"/>
      <c r="F3" s="87"/>
      <c r="G3" s="87"/>
      <c r="H3" s="87"/>
      <c r="I3" s="1"/>
    </row>
    <row r="4" spans="1:9" ht="15" customHeight="1" x14ac:dyDescent="0.25">
      <c r="A4" s="1"/>
      <c r="B4" s="87"/>
      <c r="C4" s="87"/>
      <c r="D4" s="87"/>
      <c r="E4" s="87"/>
      <c r="F4" s="87"/>
      <c r="G4" s="87"/>
      <c r="H4" s="8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1" t="s">
        <v>92</v>
      </c>
      <c r="C8" s="92"/>
      <c r="D8" s="92"/>
      <c r="E8" s="92"/>
      <c r="F8" s="92"/>
      <c r="G8" s="92"/>
      <c r="H8" s="93"/>
      <c r="I8" s="1"/>
    </row>
    <row r="9" spans="1:9" ht="15" customHeight="1" x14ac:dyDescent="0.25">
      <c r="A9" s="1"/>
      <c r="B9" s="110" t="s">
        <v>93</v>
      </c>
      <c r="C9" s="111"/>
      <c r="D9" s="111"/>
      <c r="E9" s="111"/>
      <c r="F9" s="111"/>
      <c r="G9" s="111"/>
      <c r="H9" s="112"/>
      <c r="I9" s="1"/>
    </row>
    <row r="10" spans="1:9" x14ac:dyDescent="0.25">
      <c r="A10" s="1"/>
      <c r="B10" s="113" t="s">
        <v>94</v>
      </c>
      <c r="C10" s="114"/>
      <c r="D10" s="114"/>
      <c r="E10" s="114"/>
      <c r="F10" s="115"/>
      <c r="G10" s="43">
        <v>0</v>
      </c>
      <c r="H10" s="8" t="s">
        <v>3</v>
      </c>
      <c r="I10" s="1"/>
    </row>
    <row r="11" spans="1:9" x14ac:dyDescent="0.25">
      <c r="A11" s="1"/>
      <c r="B11" s="113" t="s">
        <v>95</v>
      </c>
      <c r="C11" s="114"/>
      <c r="D11" s="114"/>
      <c r="E11" s="114"/>
      <c r="F11" s="115"/>
      <c r="G11" s="43">
        <v>0</v>
      </c>
      <c r="H11" s="8" t="s">
        <v>3</v>
      </c>
      <c r="I11" s="1"/>
    </row>
    <row r="12" spans="1:9" x14ac:dyDescent="0.25">
      <c r="A12" s="1"/>
      <c r="B12" s="113" t="s">
        <v>96</v>
      </c>
      <c r="C12" s="114"/>
      <c r="D12" s="114"/>
      <c r="E12" s="114"/>
      <c r="F12" s="115"/>
      <c r="G12" s="8">
        <v>0</v>
      </c>
      <c r="H12" s="8" t="s">
        <v>3</v>
      </c>
      <c r="I12" s="1"/>
    </row>
    <row r="13" spans="1:9" x14ac:dyDescent="0.25">
      <c r="A13" s="1"/>
      <c r="B13" s="113" t="s">
        <v>97</v>
      </c>
      <c r="C13" s="114"/>
      <c r="D13" s="114"/>
      <c r="E13" s="114"/>
      <c r="F13" s="115"/>
      <c r="G13" s="8">
        <v>0</v>
      </c>
      <c r="H13" s="8" t="s">
        <v>3</v>
      </c>
      <c r="I13" s="1"/>
    </row>
    <row r="14" spans="1:9" x14ac:dyDescent="0.25">
      <c r="A14" s="1"/>
      <c r="B14" s="113" t="s">
        <v>98</v>
      </c>
      <c r="C14" s="114"/>
      <c r="D14" s="114"/>
      <c r="E14" s="114"/>
      <c r="F14" s="115"/>
      <c r="G14" s="8">
        <v>0</v>
      </c>
      <c r="H14" s="8" t="s">
        <v>3</v>
      </c>
      <c r="I14" s="1"/>
    </row>
    <row r="15" spans="1:9" x14ac:dyDescent="0.25">
      <c r="A15" s="1"/>
      <c r="B15" s="113" t="s">
        <v>99</v>
      </c>
      <c r="C15" s="114"/>
      <c r="D15" s="114"/>
      <c r="E15" s="114"/>
      <c r="F15" s="115"/>
      <c r="G15" s="8">
        <v>0</v>
      </c>
      <c r="H15" s="8" t="s">
        <v>3</v>
      </c>
      <c r="I15" s="1"/>
    </row>
    <row r="16" spans="1:9" x14ac:dyDescent="0.25">
      <c r="A16" s="1"/>
      <c r="B16" s="113" t="s">
        <v>100</v>
      </c>
      <c r="C16" s="114"/>
      <c r="D16" s="114"/>
      <c r="E16" s="114"/>
      <c r="F16" s="115"/>
      <c r="G16" s="8">
        <v>0</v>
      </c>
      <c r="H16" s="8" t="s">
        <v>3</v>
      </c>
      <c r="I16" s="1"/>
    </row>
    <row r="17" spans="1:9" x14ac:dyDescent="0.25">
      <c r="A17" s="1"/>
      <c r="B17" s="113" t="s">
        <v>101</v>
      </c>
      <c r="C17" s="114"/>
      <c r="D17" s="114"/>
      <c r="E17" s="114"/>
      <c r="F17" s="115"/>
      <c r="G17" s="8">
        <v>0</v>
      </c>
      <c r="H17" s="8" t="s">
        <v>3</v>
      </c>
      <c r="I17" s="1"/>
    </row>
    <row r="18" spans="1:9" x14ac:dyDescent="0.25">
      <c r="A18" s="1"/>
      <c r="B18" s="91" t="s">
        <v>102</v>
      </c>
      <c r="C18" s="92"/>
      <c r="D18" s="92"/>
      <c r="E18" s="92"/>
      <c r="F18" s="9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5MVqCTV+BI4hzVjU0Uwc9wRny+DXh3Q+N4QwP1tBxEEjQtBarcHF6Mw0SUYV0cnoTu2pB086sasW/c7lZP4Ww==" saltValue="vKAOnbpRimXh0R3iL9Paw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2024-03-06T10:36:11Z</dcterms:modified>
</cp:coreProperties>
</file>