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uresø Vandforsyning a.m.b.a. (V059)\ØR2027\"/>
    </mc:Choice>
  </mc:AlternateContent>
  <xr:revisionPtr revIDLastSave="0" documentId="13_ncr:1_{A96453B1-39F8-4D3D-93EB-997765D22BA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E10" i="8"/>
  <c r="C10" i="7" s="1"/>
  <c r="E9" i="8"/>
  <c r="C9" i="7" s="1"/>
  <c r="C25" i="7"/>
  <c r="C19" i="3" s="1"/>
  <c r="C16" i="6"/>
  <c r="C16" i="12" l="1"/>
  <c r="C21" i="3" s="1"/>
  <c r="C12" i="11"/>
  <c r="C20" i="3" s="1"/>
  <c r="C14" i="3"/>
  <c r="C13" i="3"/>
  <c r="E19" i="9"/>
  <c r="C11" i="7"/>
  <c r="C20" i="7" s="1"/>
  <c r="C11" i="4" s="1"/>
  <c r="C12" i="4" s="1"/>
  <c r="C15" i="4" s="1"/>
  <c r="C19" i="4" s="1"/>
  <c r="C24" i="4" s="1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<sst xmlns="http://schemas.openxmlformats.org/spreadsheetml/2006/main" count="332" uniqueCount="153">
  <si>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</si>
  <si>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</si>
  <si>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</si>
  <si>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</si>
  <si>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</si>
  <si>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</si>
  <si>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</si>
  <si>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</si>
  <si>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</si>
  <si>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</si>
  <si>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</si>
  <si>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</si>
  <si>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</si>
  <si>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</si>
  <si>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</si>
  <si>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</si>
  <si>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</si>
  <si>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</si>
  <si>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</si>
  <si>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</si>
  <si>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</si>
  <si>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</si>
  <si>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</si>
  <si>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</si>
  <si>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</si>
  <si>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</si>
  <si>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</si>
  <si>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</si>
  <si>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</si>
  <si>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</si>
  <si>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</si>
  <si>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</si>
  <si>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</si>
  <si>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</si>
  <si>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</si>
  <si>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</si>
  <si>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</si>
  <si>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</si>
  <si>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</si>
  <si>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</si>
  <si>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</si>
  <si>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</si>
  <si>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</si>
  <si>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</si>
  <si>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</si>
  <si>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</si>
  <si>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</si>
  <si>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</si>
  <si>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</si>
  <si>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</si>
  <si>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</si>
  <si>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</si>
  <si>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</si>
  <si>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</si>
  <si>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</si>
  <si>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</si>
  <si>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</si>
  <si>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</si>
  <si>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</si>
  <si>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</si>
  <si>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</si>
  <si>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</si>
  <si>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</si>
  <si>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</si>
  <si>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</si>
  <si>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</si>
  <si>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</si>
  <si>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</si>
  <si>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</si>
  <si>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</si>
  <si>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</si>
  <si>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</si>
  <si>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</si>
  <si>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</si>
  <si>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</si>
  <si>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</si>
  <si>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</si>
  <si>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</si>
  <si>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</si>
  <si>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</si>
  <si>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</si>
  <si>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</si>
  <si>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</si>
  <si>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</si>
  <si>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</si>
  <si>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</si>
  <si>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</si>
  <si>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</si>
  <si>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</si>
  <si>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</si>
  <si>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</si>
  <si>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</si>
  <si>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</si>
  <si>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</si>
  <si>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</si>
  <si>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</si>
  <si>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</si>
  <si>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</si>
  <si>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</si>
  <si>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</si>
  <si>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</si>
  <si>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</si>
  <si>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</si>
  <si>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</si>
  <si>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</si>
  <si>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</si>
  <si>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</si>
  <si>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</si>
  <si>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</si>
  <si>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</si>
  <si>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</si>
  <si>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</si>
  <si>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</si>
  <si>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</si>
  <si>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</si>
  <si>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</si>
  <si>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</si>
  <si>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</si>
  <si>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</si>
  <si>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</si>
  <si>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</si>
  <si>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</si>
  <si>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</si>
  <si>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</si>
  <si>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</si>
  <si>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</si>
  <si>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</si>
  <si>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</si>
  <si>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</si>
  <si>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</si>
  <si>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</si>
  <si>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</si>
  <si>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</si>
  <si>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</si>
  <si>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</si>
  <si>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</si>
  <si>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</si>
  <si>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</si>
  <si>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</si>
  <si>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</si>
  <si>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</si>
  <si>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</si>
  <si>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</si>
  <si>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</si>
  <si>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</si>
  <si>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</si>
  <si>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</si>
  <si>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</si>
  <si>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</si>
  <si>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</si>
  <si>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Udvidelse 2025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</si>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</sst>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aVd1j2OLvv38LiFBFyndO7hBoHr+3UuAVjWAnSm4h8ERbIAaUH6CUA/m1SHYIVMZMB+y20gt3dk4RIwaBYdnDg==" saltValue="MpVGZUVZIZ6zjFoDRXLBz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21348872.391601704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1181.5563669999999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149</v>
      </c>
      <c r="C12" s="32">
        <v>51048.821232358023</v>
      </c>
      <c r="D12" s="30" t="s">
        <v>31</v>
      </c>
      <c r="E12" s="11"/>
    </row>
    <row r="13" spans="1:5" ht="15" customHeight="1" x14ac:dyDescent="0.25">
      <c r="A13" s="11"/>
      <c r="B13" s="31" t="s">
        <v>24</v>
      </c>
      <c r="C13" s="33">
        <f>-('6. Bortfald'!C12+'6. Bortfald'!E12)</f>
        <v>0</v>
      </c>
      <c r="D13" s="30" t="s">
        <v>31</v>
      </c>
      <c r="E13" s="11"/>
    </row>
    <row r="14" spans="1:5" ht="15" customHeight="1" x14ac:dyDescent="0.25">
      <c r="A14" s="11"/>
      <c r="B14" s="31" t="s">
        <v>34</v>
      </c>
      <c r="C14" s="33">
        <f>'7. Tilknyttet virksomhed'!C12+'7. Tilknyttet virksomhed'!E12</f>
        <v>0</v>
      </c>
      <c r="D14" s="30" t="s">
        <v>31</v>
      </c>
      <c r="E14" s="11"/>
    </row>
    <row r="15" spans="1:5" ht="15" customHeight="1" x14ac:dyDescent="0.25">
      <c r="A15" s="11"/>
      <c r="B15" s="31" t="s">
        <v>35</v>
      </c>
      <c r="C15" s="34">
        <f>-(SUM(C9:C14)*'8. Nøgletal'!C24)</f>
        <v>0</v>
      </c>
      <c r="D15" s="30" t="s">
        <v>31</v>
      </c>
      <c r="E15" s="11"/>
    </row>
    <row r="16" spans="1:5" ht="15" customHeight="1" x14ac:dyDescent="0.25">
      <c r="A16" s="11"/>
      <c r="B16" s="31" t="s">
        <v>36</v>
      </c>
      <c r="C16" s="34">
        <f>'4. Generelle eff. krav'!C20</f>
        <v>-213873.59599147592</v>
      </c>
      <c r="D16" s="30" t="s">
        <v>31</v>
      </c>
      <c r="E16" s="11"/>
    </row>
    <row r="17" spans="1:5" ht="15" customHeight="1" x14ac:dyDescent="0.25">
      <c r="A17" s="11"/>
      <c r="B17" s="31" t="s">
        <v>37</v>
      </c>
      <c r="C17" s="33">
        <f>SUM(C9:C16)*'8. Nøgletal'!C10</f>
        <v>273315.25633440365</v>
      </c>
      <c r="D17" s="30" t="s">
        <v>31</v>
      </c>
      <c r="E17" s="11"/>
    </row>
    <row r="18" spans="1:5" ht="15" customHeight="1" x14ac:dyDescent="0.25">
      <c r="A18" s="11"/>
      <c r="B18" s="35" t="s">
        <v>38</v>
      </c>
      <c r="C18" s="36">
        <f>SUM(C9:C17)</f>
        <v>21460544.429543991</v>
      </c>
      <c r="D18" s="37" t="s">
        <v>31</v>
      </c>
      <c r="E18" s="11"/>
    </row>
    <row r="19" spans="1:5" ht="15" customHeight="1" x14ac:dyDescent="0.25">
      <c r="A19" s="11"/>
      <c r="B19" s="38" t="s">
        <v>39</v>
      </c>
      <c r="C19" s="34">
        <f>'5.1. § 10-tillæg'!C25</f>
        <v>0</v>
      </c>
      <c r="D19" s="39" t="s">
        <v>31</v>
      </c>
      <c r="E19" s="11"/>
    </row>
    <row r="20" spans="1:5" ht="15" customHeight="1" x14ac:dyDescent="0.25">
      <c r="A20" s="11"/>
      <c r="B20" s="40" t="s">
        <v>40</v>
      </c>
      <c r="C20" s="34">
        <f>'5.4. Periodevise driftsomk.'!C12</f>
        <v>0</v>
      </c>
      <c r="D20" s="39" t="s">
        <v>31</v>
      </c>
      <c r="E20" s="11"/>
    </row>
    <row r="21" spans="1:5" ht="15" hidden="1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SUM(C18:C22)</f>
        <v>21460544.429543991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zdpa+tJOqE/HZfqzl6Y0pHGiyeUDW7FwC/MLy2OXQ25KraQ83jjAWpSzy+s2ADR7uKbWRqB2V0Mkbhkg/AOxcg==" saltValue="Y2RPq1Hh/9gcI4CKB5lw9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31628855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767106.88150717993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230005.42339640312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32625967.304903585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27838826.690000001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4787140.6149035841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1623062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6410202.6149035841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100*1623062/(29108221+924343)</f>
        <v>5.4043404352688631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19.6475480864598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B4HdF9TsD54t3VWqkBGHT6OSQ3zMs+G32M1T+l8whCo0Zc2tdP3Yp9gsButwYnSul4p9gZTjYaP9LWWW3oWk+g==" saltValue="oOwff6q+T6q5b2P0N1ngP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19459012.187079687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767106.88150717993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-204668.82794004801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1327422.1509548842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21348872.391601704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-1773824.8961461857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152</v>
      </c>
      <c r="C23" s="75">
        <v>19575047.495455518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J0lSkoa1De25LaUhi7/M3iyUCYXTeGT6Mbg0GvMIuT6UrXH+HFhXDMPVxbaQEBbhNvwcS3B3z6jXY2R9D5FqTg==" saltValue="r/H1zdg9co/MQdXbi2ORM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10911918.162830403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-218238.36325660808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10693679.799573796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-213873.59599147592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11296271.542186042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virksomhed'!E12+'1. Økonomisk ramme 2027'!C12</f>
        <v>52230.37759935802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11348501.919785401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-213873.59599147592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1xo2B9Lu5VygQVH+L3ueNVQ+9jjP/t+esEPvsHKQAeqR7uVI7hdMdxuPVyGmWGajQ10smY9GX/uubxzkozLgOw==" saltValue="LKK95LeZpgdD/JXyopevH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4775.9108921900042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138868.81245190644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85252.610052306685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228897.33339640312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jVmtCFul5KdQIWUPjRggJLFHU9FfCRFPUuJb3yrsahdvbpAyb1tFg9C+UeyEpndplRRrTHKsg1AahI4cHObBBg==" saltValue="3x5PtfV5QSq40/4QkZJ+R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13399694.317891439</v>
      </c>
      <c r="D9" s="33">
        <v>10946967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85444.089107809996</v>
      </c>
      <c r="D10" s="33">
        <v>90220</v>
      </c>
      <c r="E10" s="33">
        <f t="shared" ref="E10:E19" si="0">MAX(D10-C10,0)</f>
        <v>4775.9108921900042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365369.18754809356</v>
      </c>
      <c r="D11" s="33">
        <v>504238</v>
      </c>
      <c r="E11" s="33">
        <f t="shared" si="0"/>
        <v>138868.81245190644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93160.389947693315</v>
      </c>
      <c r="D12" s="33">
        <v>178413</v>
      </c>
      <c r="E12" s="33">
        <f t="shared" si="0"/>
        <v>85252.610052306685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BOjt646mPAyvSp7H+Qsdz961zz4cgx+EP6+ZqDUjHGUPkASfBXejTEbxenRrrEltB0LSat4wdXlfKHGjtxKn2g==" saltValue="OE9A/2aWn3MOTAETVy9EL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0</v>
      </c>
      <c r="D10" s="46" t="s">
        <v>31</v>
      </c>
      <c r="E10" s="33">
        <v>1108.0899999999999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1108.0899999999999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73.466366999999991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1181.5563669999999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xPmLIKtDbAjKxZc6ObC+TUQkitIzy4UkWNL+KFP9leHOIGGerqL4sYILahYOZWmFYO0KC8dZNj0TpIWdWyVSoQ==" saltValue="4Xfo08Lgbz0bL9XQwY7XK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Z7Gbg2X825Xf2LhzCu28JATirE95VumdRKoJSLif6r+bcVYfTNbD7x03JdMvfXsa3cAkTG9B08bqeCda41NVQA==" saltValue="gC3xewnQsAUJnPR0rG/T7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rlCa0/VIswPFpHvHG8Hkf3wUM1wGEDjnqh+/zE4CyYsqdY5NsoaRdkcbs9DKWhMqTuPhlU4Mx+Gg3/4Pb9k0Lg==" saltValue="PvBS7a/XMDQrU3uLF9p9a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24dP6LePuJ47/EKro7PiE0Oi85spKhU6Nea2DOM8XqidhQko3bqB2x/2l+Y6lP7c2Yi55DACao8GdXRClpeGrA==" saltValue="VXy1DKITcSr9S67bfBY2R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OJEViqK12UC5TGq/XKfgajK+pv5E56wCzo7V06GdJBXY2+9h1thJWiQvEhWGhiD2NkBUa4qLQXnYlsZ7ShpZfw==" saltValue="nA7FDi5q7QthIsd6y1uEl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ByXtA7ovCPwzSb6M77mopeccAY4UBVe1RV0lMpmbf1x3awcnjntBYlOatKnm2hz6Z7CllQCzBHPOoh9t7LmI1w==" saltValue="fPf2zjZw7xzHMnqh5Kc1t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ELjlGi6B45IMSUt3IsSwS/RQWx2glXhWX569y0IxepHYvP0OnA2ydPohDrqXY8haZyxoSQJLuavW1mBZfBraMA==" saltValue="CTamm6uWt/snaoWREdFDt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RhLuq870ZAt/tAuTu9w0S7l2oeYdSEFe1EEF9rOoQgJk2YOx4vCrrSoNvC96hUzlJeil+jZSp8XfVTuRWl8sbA==" saltValue="VyTrVANz68tN6EfkdCJbl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2026-09-01T14:15:19Z</dcterms:modified>
</cp:coreProperties>
</file>